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regusgroupservices.sharepoint.com/sites/InvestorRelations/Shared Documents/2025/US GAAP/Final Materials/"/>
    </mc:Choice>
  </mc:AlternateContent>
  <xr:revisionPtr revIDLastSave="0" documentId="8_{DD94A6D5-68CB-430F-861F-ADF973FD9839}" xr6:coauthVersionLast="47" xr6:coauthVersionMax="47" xr10:uidLastSave="{00000000-0000-0000-0000-000000000000}"/>
  <bookViews>
    <workbookView xWindow="-110" yWindow="-110" windowWidth="19420" windowHeight="11500" tabRatio="921" xr2:uid="{00000000-000D-0000-FFFF-FFFF00000000}"/>
  </bookViews>
  <sheets>
    <sheet name="Intro" sheetId="16" r:id="rId1"/>
    <sheet name="Disclaimer" sheetId="15" r:id="rId2"/>
    <sheet name="1.  Statement of Operations" sheetId="26" r:id="rId3"/>
    <sheet name="2.  Balance Sheet" sheetId="28" r:id="rId4"/>
    <sheet name="3. Statement of Equity" sheetId="29" r:id="rId5"/>
    <sheet name="4. Statement of Cash Flow" sheetId="30" r:id="rId6"/>
    <sheet name="5. Alternative Perf. Measures" sheetId="31" r:id="rId7"/>
    <sheet name="6. Statement of Oper. Bridge" sheetId="24" r:id="rId8"/>
    <sheet name="7. Balance Sheet Bridge" sheetId="17" r:id="rId9"/>
    <sheet name="8. Management Cashflow" sheetId="18" r:id="rId10"/>
  </sheets>
  <definedNames>
    <definedName name="_xlnm.Print_Area" localSheetId="7">'6. Statement of Oper. Bridge'!$A$1:$Q$29</definedName>
    <definedName name="_xlnm.Print_Area" localSheetId="9">'8. Management Cashflow'!$A$1:$I$34</definedName>
    <definedName name="_xlnm.Print_Area" localSheetId="1">Disclaimer!$B$2:$B$14</definedName>
    <definedName name="_xlnm.Print_Area" localSheetId="0">Intro!$B$2:$R$16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8" l="1"/>
  <c r="G33" i="18"/>
  <c r="G32" i="18"/>
  <c r="G31" i="18"/>
  <c r="G30" i="18"/>
  <c r="G22" i="18"/>
  <c r="G23" i="18"/>
  <c r="G24" i="18"/>
  <c r="G25" i="18"/>
  <c r="G26" i="18"/>
  <c r="G27" i="18"/>
  <c r="G28" i="18"/>
  <c r="G29" i="18"/>
  <c r="G21" i="18"/>
  <c r="G20" i="18"/>
  <c r="G17" i="18"/>
  <c r="G18" i="18"/>
  <c r="G19" i="18"/>
  <c r="G16" i="18"/>
  <c r="G15" i="18"/>
  <c r="E15" i="18"/>
  <c r="C15" i="18"/>
  <c r="G14" i="18"/>
  <c r="G13" i="18"/>
  <c r="C20" i="18"/>
  <c r="C30" i="18" s="1"/>
  <c r="C33" i="18" s="1"/>
  <c r="G10" i="18"/>
  <c r="G11" i="18"/>
  <c r="G9" i="18"/>
  <c r="G8" i="18"/>
  <c r="E12" i="18"/>
  <c r="C12" i="18"/>
  <c r="Q49" i="17"/>
  <c r="Q48" i="17"/>
  <c r="Q47" i="17"/>
  <c r="Q45" i="17"/>
  <c r="Q44" i="17"/>
  <c r="Q43" i="17"/>
  <c r="Q46" i="17"/>
  <c r="Q42" i="17"/>
  <c r="Q39" i="17"/>
  <c r="Q37" i="17"/>
  <c r="Q36" i="17"/>
  <c r="Q38" i="17"/>
  <c r="Q35" i="17"/>
  <c r="Q33" i="17"/>
  <c r="Q28" i="17"/>
  <c r="Q29" i="17"/>
  <c r="Q30" i="17"/>
  <c r="Q31" i="17"/>
  <c r="Q32" i="17"/>
  <c r="Q27" i="17"/>
  <c r="Q23" i="17"/>
  <c r="Q21" i="17"/>
  <c r="Q20" i="17"/>
  <c r="Q19" i="17"/>
  <c r="Q18" i="17"/>
  <c r="Q17" i="17"/>
  <c r="Q14" i="17"/>
  <c r="Q22" i="17"/>
  <c r="Q16" i="17"/>
  <c r="J49" i="17"/>
  <c r="J47" i="17"/>
  <c r="K47" i="17"/>
  <c r="K49" i="17" s="1"/>
  <c r="L47" i="17"/>
  <c r="L49" i="17" s="1"/>
  <c r="M47" i="17"/>
  <c r="M49" i="17" s="1"/>
  <c r="N47" i="17"/>
  <c r="N49" i="17" s="1"/>
  <c r="O47" i="17"/>
  <c r="O49" i="17" s="1"/>
  <c r="L39" i="17"/>
  <c r="M39" i="17"/>
  <c r="N39" i="17"/>
  <c r="O39" i="17"/>
  <c r="J39" i="17"/>
  <c r="J23" i="17"/>
  <c r="I49" i="17"/>
  <c r="I47" i="17"/>
  <c r="I39" i="17"/>
  <c r="J33" i="17"/>
  <c r="K33" i="17"/>
  <c r="K39" i="17" s="1"/>
  <c r="L33" i="17"/>
  <c r="M33" i="17"/>
  <c r="N33" i="17"/>
  <c r="O33" i="17"/>
  <c r="I33" i="17"/>
  <c r="L23" i="17"/>
  <c r="M23" i="17"/>
  <c r="N23" i="17"/>
  <c r="I23" i="17"/>
  <c r="Q11" i="17"/>
  <c r="Q12" i="17"/>
  <c r="Q13" i="17"/>
  <c r="Q10" i="17"/>
  <c r="J14" i="17"/>
  <c r="K14" i="17"/>
  <c r="K23" i="17" s="1"/>
  <c r="L14" i="17"/>
  <c r="M14" i="17"/>
  <c r="N14" i="17"/>
  <c r="O14" i="17"/>
  <c r="O23" i="17" s="1"/>
  <c r="I14" i="17"/>
  <c r="G49" i="17"/>
  <c r="G48" i="17"/>
  <c r="G47" i="17"/>
  <c r="G33" i="17"/>
  <c r="G39" i="17"/>
  <c r="C33" i="17"/>
  <c r="G43" i="17"/>
  <c r="G44" i="17"/>
  <c r="G45" i="17"/>
  <c r="G46" i="17"/>
  <c r="G42" i="17"/>
  <c r="G36" i="17"/>
  <c r="G37" i="17"/>
  <c r="G38" i="17"/>
  <c r="G35" i="17"/>
  <c r="G27" i="17"/>
  <c r="G28" i="17"/>
  <c r="G29" i="17"/>
  <c r="G30" i="17"/>
  <c r="G31" i="17"/>
  <c r="G32" i="17"/>
  <c r="G23" i="17"/>
  <c r="G17" i="17"/>
  <c r="G18" i="17"/>
  <c r="G19" i="17"/>
  <c r="G20" i="17"/>
  <c r="G21" i="17"/>
  <c r="G22" i="17"/>
  <c r="G16" i="17"/>
  <c r="G14" i="17"/>
  <c r="G10" i="17"/>
  <c r="G11" i="17"/>
  <c r="G12" i="17"/>
  <c r="G13" i="17"/>
  <c r="E47" i="17"/>
  <c r="E39" i="17"/>
  <c r="E33" i="17"/>
  <c r="E23" i="17"/>
  <c r="E14" i="17"/>
  <c r="C49" i="17"/>
  <c r="C47" i="17"/>
  <c r="C39" i="17"/>
  <c r="C23" i="17"/>
  <c r="C14" i="17"/>
  <c r="G22" i="24"/>
  <c r="G9" i="24"/>
  <c r="G8" i="24"/>
  <c r="F12" i="31"/>
  <c r="E12" i="31"/>
  <c r="D12" i="31"/>
  <c r="L11" i="31"/>
  <c r="F8" i="31"/>
  <c r="F17" i="31" s="1"/>
  <c r="E8" i="31"/>
  <c r="E17" i="31" s="1"/>
  <c r="D8" i="31"/>
  <c r="D17" i="31" s="1"/>
  <c r="G12" i="18" l="1"/>
</calcChain>
</file>

<file path=xl/sharedStrings.xml><?xml version="1.0" encoding="utf-8"?>
<sst xmlns="http://schemas.openxmlformats.org/spreadsheetml/2006/main" count="524" uniqueCount="343">
  <si>
    <t>Caution statement</t>
  </si>
  <si>
    <t>No representations or warranties, express or implied are given in, or in respect of, the information supplied in this document (“Information”).</t>
  </si>
  <si>
    <t>In no circumstances, to the fullest extent permitted by law, will the Company, or any of its respective subsidiaries, shareholders, affiliates, representatives, partners, directors, officers, employees, advisers or agents (collectively “the Relevant Parties”) be responsible or liable for any direct, indirect or consequential loss or loss of profit arising from the use of or reliance on the Information.</t>
  </si>
  <si>
    <t>The information is supplied as a guide only, has not been independently verified and does not purport to contain all the information that you may require.</t>
  </si>
  <si>
    <t>The Company undertakes no obligation to revise or update any data contained in the Information, regardless of whether the data are affected as a result of new information, further events or otherwise.</t>
  </si>
  <si>
    <t>This document, including this disclaimer, shall be governed by and construed in accordance with English law and any claims or disputes, whether contractual or non-contractual, arising out of, or in connection with, this document, including this disclaimer, shall be subject to the exclusive jurisdiction of the English Courts.</t>
  </si>
  <si>
    <t>If you plan to use this for modelling please contact Investor Relations to discuss in further detail</t>
  </si>
  <si>
    <t xml:space="preserve"> </t>
  </si>
  <si>
    <t>US GAAP ($'m)</t>
  </si>
  <si>
    <t>Gross profit</t>
  </si>
  <si>
    <t>Revenue</t>
  </si>
  <si>
    <t>IFRS ($'m)
Reported</t>
  </si>
  <si>
    <t>Reclasses</t>
  </si>
  <si>
    <t>US GAAP Adjustments</t>
  </si>
  <si>
    <t>1.
Leases</t>
  </si>
  <si>
    <t>2. 
Intangibles</t>
  </si>
  <si>
    <t>Cost of sales exclusive of items shown separately below</t>
  </si>
  <si>
    <t>ASSETS</t>
  </si>
  <si>
    <t>Current assets:</t>
  </si>
  <si>
    <t>Total current assets</t>
  </si>
  <si>
    <t>Non-current assets:</t>
  </si>
  <si>
    <t>Total assets</t>
  </si>
  <si>
    <t>Current liabilities:</t>
  </si>
  <si>
    <t>Total current liabilities</t>
  </si>
  <si>
    <t>Non-current liabilities:</t>
  </si>
  <si>
    <t>Total liabilities</t>
  </si>
  <si>
    <t>Equity:</t>
  </si>
  <si>
    <t>Change</t>
  </si>
  <si>
    <t>Cash flows from Operating Activities</t>
  </si>
  <si>
    <t>Contingent consideration payment on acquisition of companies</t>
  </si>
  <si>
    <t>Other financing activities, net</t>
  </si>
  <si>
    <t>FY2024</t>
  </si>
  <si>
    <t>Depreciation and amortization </t>
  </si>
  <si>
    <t>Allowance for (recovery of) credit losses </t>
  </si>
  <si>
    <t>Sales and marketing  </t>
  </si>
  <si>
    <t>General and administrative expenses </t>
  </si>
  <si>
    <t>Impairment of long-lived assets and goodwill  </t>
  </si>
  <si>
    <t>Interest expense </t>
  </si>
  <si>
    <t>Gain on extinguishment of debt </t>
  </si>
  <si>
    <t>Foreign currency (loss) gain </t>
  </si>
  <si>
    <t>Other finance costs </t>
  </si>
  <si>
    <t>Income tax (expense) benefit  </t>
  </si>
  <si>
    <t>Share of loss from equity method investments </t>
  </si>
  <si>
    <t>Operating income (loss)  </t>
  </si>
  <si>
    <t>Income (loss) before income taxes and share of (loss) income from equity method investments  </t>
  </si>
  <si>
    <t>Net income (loss)  </t>
  </si>
  <si>
    <t>Net loss (income) attributable to non-controlling interests</t>
  </si>
  <si>
    <t>Net income (loss) attributable to the Company </t>
  </si>
  <si>
    <t>(Gain) loss on disposal of long-lived assets and 
other closure related (credits) costs  </t>
  </si>
  <si>
    <t>Total 
Reclasses</t>
  </si>
  <si>
    <t>Cash and cash equivalents </t>
  </si>
  <si>
    <t>Accounts receivable, net </t>
  </si>
  <si>
    <t>Prepaid expenses </t>
  </si>
  <si>
    <t>Other current assets  </t>
  </si>
  <si>
    <t>Operating lease right-of-use assets  </t>
  </si>
  <si>
    <t>Property and equipment, net </t>
  </si>
  <si>
    <t>Intangible assets, net </t>
  </si>
  <si>
    <t>Deferred tax asset </t>
  </si>
  <si>
    <t>Goodwill, net </t>
  </si>
  <si>
    <t>Equity method investments  </t>
  </si>
  <si>
    <t>Other non-current assets </t>
  </si>
  <si>
    <t>Accounts payable </t>
  </si>
  <si>
    <t>Short-term debt, net </t>
  </si>
  <si>
    <t>Deferred revenue </t>
  </si>
  <si>
    <t>Customer deposits </t>
  </si>
  <si>
    <t>Operating lease liabilities </t>
  </si>
  <si>
    <t>Accrued expenses and other current liabilities </t>
  </si>
  <si>
    <t>Long-term debt, net </t>
  </si>
  <si>
    <t>Deferred tax liabilities </t>
  </si>
  <si>
    <t>Long-term operating lease liabilities </t>
  </si>
  <si>
    <t>Other non-current liabilities </t>
  </si>
  <si>
    <t>Common stock; par value $0.0124; 8,000,000,000 shares authorized, 1,057,248,651 issued and outstanding as of December 31, 2024 and 2023, respectively </t>
  </si>
  <si>
    <t>Treasury stock, at cost; 45,241,020 shares at December 31, 2024 and 50,558,201 shares at December 31, 2023 </t>
  </si>
  <si>
    <t>Additional paid-in capital </t>
  </si>
  <si>
    <t>Accumulated deficit </t>
  </si>
  <si>
    <t>Accumulated other comprehensive (loss) </t>
  </si>
  <si>
    <t>Noncontrolling interests </t>
  </si>
  <si>
    <t>LIABILITIES</t>
  </si>
  <si>
    <t>Working capital (excl. amortisation of landlord contributions on leased property)</t>
  </si>
  <si>
    <t>Working capital related to the amortisation of landlord contributions on leased property</t>
  </si>
  <si>
    <t>Maintenance capital expenditure (net)</t>
  </si>
  <si>
    <t>Cash inflow/(outflow) from business activities</t>
  </si>
  <si>
    <t>Tax paid</t>
  </si>
  <si>
    <t>Finance costs on bank &amp; other facilities</t>
  </si>
  <si>
    <t>Cash inflow/(outflow) before growth capex and corporate activities</t>
  </si>
  <si>
    <t xml:space="preserve">Gross growth capital expenditure </t>
  </si>
  <si>
    <t>Growth-related landlord contributions</t>
  </si>
  <si>
    <t xml:space="preserve">Net growth capital expenditure </t>
  </si>
  <si>
    <t>Purchase of subsidiary undertakings (net of cash)</t>
  </si>
  <si>
    <t>Cash inflow/(outflow) before corporate activities</t>
  </si>
  <si>
    <t>Proceeds from issue of loans, net of related transaction costs</t>
  </si>
  <si>
    <t>Proceeds from issue of Eurobond, net of related transaction costs</t>
  </si>
  <si>
    <t>Other finance transaction costs</t>
  </si>
  <si>
    <t>Repayment of loans</t>
  </si>
  <si>
    <t>Repayment of Convertible bond</t>
  </si>
  <si>
    <t>Payment of ordinary dividend</t>
  </si>
  <si>
    <t>Other corporate items</t>
  </si>
  <si>
    <t>Net cash inflow/(outflow) for the year</t>
  </si>
  <si>
    <t>Opening net cash</t>
  </si>
  <si>
    <t>FX movements</t>
  </si>
  <si>
    <t xml:space="preserve">Closing cash </t>
  </si>
  <si>
    <t xml:space="preserve">(Gain) loss on disposal of long-lived assets and other closure related (credits) costs </t>
  </si>
  <si>
    <t xml:space="preserve">Impairment of long-lived assets and goodwill </t>
  </si>
  <si>
    <t>Opening balance adjustments - Leases</t>
  </si>
  <si>
    <t>Opening balance adjustments - Other</t>
  </si>
  <si>
    <t>Pre-IFRS ($'m)
Reported</t>
  </si>
  <si>
    <t>IFRS ($'m)
After reclasses</t>
  </si>
  <si>
    <t>Adjusted EBITDA - PRE-IFRS 16 / US GAAP</t>
  </si>
  <si>
    <t>Year Ended December 31,</t>
  </si>
  <si>
    <t> 2,808</t>
  </si>
  <si>
    <t> 948</t>
  </si>
  <si>
    <t xml:space="preserve">Sales and marketing </t>
  </si>
  <si>
    <t>General and administrative expenses</t>
  </si>
  <si>
    <t> 326</t>
  </si>
  <si>
    <t> 307</t>
  </si>
  <si>
    <t> 320</t>
  </si>
  <si>
    <t>Allowance for (recovery of) credit losses</t>
  </si>
  <si>
    <t>Depreciation and amortization</t>
  </si>
  <si>
    <t xml:space="preserve">Operating income (loss) </t>
  </si>
  <si>
    <t> 142</t>
  </si>
  <si>
    <t>Interest expense</t>
  </si>
  <si>
    <t>Foreign currency (loss) gain</t>
  </si>
  <si>
    <t>Gain on extinguishment of debt</t>
  </si>
  <si>
    <t>-</t>
  </si>
  <si>
    <t>Other finance costs</t>
  </si>
  <si>
    <t xml:space="preserve">Income (loss) before income taxes and share of (loss) income from equity method investments </t>
  </si>
  <si>
    <t xml:space="preserve">Income tax (expense) benefit </t>
  </si>
  <si>
    <t>Share of loss from equity method investments</t>
  </si>
  <si>
    <t xml:space="preserve">Net income (loss) </t>
  </si>
  <si>
    <t>Net income (loss) attributable to noncontrolling interests</t>
  </si>
  <si>
    <t> -</t>
  </si>
  <si>
    <t>Net income (loss) attributable to the Company</t>
  </si>
  <si>
    <t>Net income (loss) per common share:</t>
  </si>
  <si>
    <t>Basic</t>
  </si>
  <si>
    <t>Diluted</t>
  </si>
  <si>
    <t>Other comprehensive income (loss), net of tax:</t>
  </si>
  <si>
    <t xml:space="preserve">   Foreign currency translation adjustments, net of tax</t>
  </si>
  <si>
    <t> 4</t>
  </si>
  <si>
    <t xml:space="preserve">   Cash flow hedges, net of tax</t>
  </si>
  <si>
    <t xml:space="preserve">Total comprehensive income (loss)  </t>
  </si>
  <si>
    <t> 49</t>
  </si>
  <si>
    <t>Comprehensive (loss) income attributable to noncontrolling interests</t>
  </si>
  <si>
    <t> 2</t>
  </si>
  <si>
    <t>Comprehensive income (loss) attributable to the Company</t>
  </si>
  <si>
    <t>US GAAP - Consolidated Balance Sheet</t>
  </si>
  <si>
    <t>Assets</t>
  </si>
  <si>
    <t>Cash and cash equivalents</t>
  </si>
  <si>
    <t>Accounts receivable, net</t>
  </si>
  <si>
    <t> 651</t>
  </si>
  <si>
    <t>Prepaid expenses</t>
  </si>
  <si>
    <t> 152</t>
  </si>
  <si>
    <t xml:space="preserve">Other current assets </t>
  </si>
  <si>
    <t> 391</t>
  </si>
  <si>
    <t> 1,331</t>
  </si>
  <si>
    <t xml:space="preserve">Operating lease right-of-use assets </t>
  </si>
  <si>
    <t>Property and equipment, net</t>
  </si>
  <si>
    <t> 784</t>
  </si>
  <si>
    <t>Intangible assets, net</t>
  </si>
  <si>
    <t> 176</t>
  </si>
  <si>
    <t>Deferred tax asset</t>
  </si>
  <si>
    <t>Goodwill, net</t>
  </si>
  <si>
    <t> 1,173</t>
  </si>
  <si>
    <t xml:space="preserve">Equity method investments </t>
  </si>
  <si>
    <t> 54</t>
  </si>
  <si>
    <t>Other non-current assets</t>
  </si>
  <si>
    <t> 76</t>
  </si>
  <si>
    <t>Liabilities</t>
  </si>
  <si>
    <t>Accounts payable</t>
  </si>
  <si>
    <t>Short-term debt, net</t>
  </si>
  <si>
    <t> 212</t>
  </si>
  <si>
    <t> 17</t>
  </si>
  <si>
    <t>Deferred revenue</t>
  </si>
  <si>
    <t> 539</t>
  </si>
  <si>
    <t> 567</t>
  </si>
  <si>
    <t>Customer deposits</t>
  </si>
  <si>
    <t>Operating lease liabilities</t>
  </si>
  <si>
    <t> 1,215</t>
  </si>
  <si>
    <t>Accrued expenses and other current liabilities</t>
  </si>
  <si>
    <t> 887</t>
  </si>
  <si>
    <t> 835</t>
  </si>
  <si>
    <t> 3,529</t>
  </si>
  <si>
    <t>Long-term debt, net</t>
  </si>
  <si>
    <t>Long-term operating lease liabilities</t>
  </si>
  <si>
    <t> 5,673</t>
  </si>
  <si>
    <t>Other non-current liabilities</t>
  </si>
  <si>
    <t> 91</t>
  </si>
  <si>
    <t> 101</t>
  </si>
  <si>
    <t>Shareholders’ deficit</t>
  </si>
  <si>
    <t>Common stock; par value $0.0124; 8,000,000,000 shares authorized, 1,057,248,651 issued and outstanding as of December 31, 2024 and 2023, respectively</t>
  </si>
  <si>
    <t>Treasury stock, at cost; 45,241,020 shares at December 31, 2024 and 50,558,201 shares at December 31, 2023</t>
  </si>
  <si>
    <t>Additional paid-in capital</t>
  </si>
  <si>
    <t> 493</t>
  </si>
  <si>
    <t>Accumulated deficit</t>
  </si>
  <si>
    <t>Accumulated other comprehensive (loss)</t>
  </si>
  <si>
    <t xml:space="preserve">Total shareholders’ deficit </t>
  </si>
  <si>
    <t>Noncontrolling interests</t>
  </si>
  <si>
    <t> 48</t>
  </si>
  <si>
    <t>Total liabilities and shareholders’ equity</t>
  </si>
  <si>
    <t>US GAAP - Consolidated Statement of Changes in Equity</t>
  </si>
  <si>
    <t xml:space="preserve">Common stock </t>
  </si>
  <si>
    <t>Shares</t>
  </si>
  <si>
    <t>Amount</t>
  </si>
  <si>
    <t>Treasury Stock</t>
  </si>
  <si>
    <t>Accumulated Deficit</t>
  </si>
  <si>
    <t>Accumulated other comprehensive income (loss)</t>
  </si>
  <si>
    <t>Total Shareholders’ equity (deficit) - the Company</t>
  </si>
  <si>
    <t>Non-controlling interests</t>
  </si>
  <si>
    <t>Total Shareholders’ equity (deficit)</t>
  </si>
  <si>
    <t>Balance as of January 1, 2022</t>
  </si>
  <si>
    <t>Net (loss) income</t>
  </si>
  <si>
    <t>Other comprehensive income (loss), net of tax</t>
  </si>
  <si>
    <t>Stock-based compensation</t>
  </si>
  <si>
    <t>Treasury stock purchases</t>
  </si>
  <si>
    <t>Acquisition of noncontrolling interests</t>
  </si>
  <si>
    <t> 69</t>
  </si>
  <si>
    <t>Disposal of noncontrolling interests</t>
  </si>
  <si>
    <t>Balance as of December 31, 2022</t>
  </si>
  <si>
    <t> 484</t>
  </si>
  <si>
    <t> 61</t>
  </si>
  <si>
    <t>Balance as of December 31, 2023</t>
  </si>
  <si>
    <t> 491</t>
  </si>
  <si>
    <t> 63</t>
  </si>
  <si>
    <t>Dividends declared and paid</t>
  </si>
  <si>
    <t>Purchase of noncontrolling interests</t>
  </si>
  <si>
    <t>Balance as of December 31, 2024</t>
  </si>
  <si>
    <t>US GAAP - Consolidated Statement of Cash Flows</t>
  </si>
  <si>
    <t>Cash Flows from Operating Activities:</t>
  </si>
  <si>
    <t>Adjustments to reconcile net income (loss) to net cash provided by operating activities:</t>
  </si>
  <si>
    <t> 293</t>
  </si>
  <si>
    <t>Operating lease cost</t>
  </si>
  <si>
    <t xml:space="preserve">Deferred income tax (benefit) expense </t>
  </si>
  <si>
    <t> 12</t>
  </si>
  <si>
    <t> 13</t>
  </si>
  <si>
    <t xml:space="preserve">Share of loss from equity method investments </t>
  </si>
  <si>
    <t>Impairment of goodwill and other assets</t>
  </si>
  <si>
    <t> 143</t>
  </si>
  <si>
    <t>(Gain) loss on disposal of assets</t>
  </si>
  <si>
    <t> 18</t>
  </si>
  <si>
    <t>Increase (decrease) in provision</t>
  </si>
  <si>
    <t>Changes in operating assets and liabilities:</t>
  </si>
  <si>
    <t>Accounts receivable and prepaid expenses</t>
  </si>
  <si>
    <t>Other current assets and non-current asset</t>
  </si>
  <si>
    <t> 27</t>
  </si>
  <si>
    <t>Accounts payable, accrued expenses, and other liabilities</t>
  </si>
  <si>
    <t>34 </t>
  </si>
  <si>
    <t> 114</t>
  </si>
  <si>
    <r>
      <t>Proceeds from landlord contributions</t>
    </r>
    <r>
      <rPr>
        <vertAlign val="superscript"/>
        <sz val="11"/>
        <color rgb="FF000000"/>
        <rFont val="Poppins"/>
      </rPr>
      <t>1</t>
    </r>
  </si>
  <si>
    <t>Other operating activities, net</t>
  </si>
  <si>
    <t>Net cash provided by operating activities</t>
  </si>
  <si>
    <t> 272</t>
  </si>
  <si>
    <t> 399</t>
  </si>
  <si>
    <t> 185</t>
  </si>
  <si>
    <t>Cash Flows from Investing Activities:</t>
  </si>
  <si>
    <t>Purchases of property and equipment</t>
  </si>
  <si>
    <t>Additions to intangible assets</t>
  </si>
  <si>
    <t>Acquisition of companies, net of cash acquired</t>
  </si>
  <si>
    <t>Proceeds from sales of business, net of cash disposed</t>
  </si>
  <si>
    <t>- </t>
  </si>
  <si>
    <t>Other investing activities, net</t>
  </si>
  <si>
    <t> 1</t>
  </si>
  <si>
    <t>Net cash used for investing activities</t>
  </si>
  <si>
    <t>Cash Flows from Financing Activities:</t>
  </si>
  <si>
    <t>Proceeds from issuance of long-term debt</t>
  </si>
  <si>
    <t> 808</t>
  </si>
  <si>
    <t>Proceeds from issue of Euro bonds</t>
  </si>
  <si>
    <t>Payment of debt issuance cost</t>
  </si>
  <si>
    <t>Repayment of long-term debt</t>
  </si>
  <si>
    <t>Repayment of convertible bonds</t>
  </si>
  <si>
    <t>Dividends paid</t>
  </si>
  <si>
    <t>Issuance of noncontrolling interests</t>
  </si>
  <si>
    <t>Purchase of treasury shares</t>
  </si>
  <si>
    <t>Net cash (used for) provided by financing activities</t>
  </si>
  <si>
    <t> 582</t>
  </si>
  <si>
    <t>Effects of exchange rate changes on cash, cash equivalents and restricted cash</t>
  </si>
  <si>
    <t>3 </t>
  </si>
  <si>
    <t>Changes in cash, cash equivalents and restricted cash</t>
  </si>
  <si>
    <t> 22</t>
  </si>
  <si>
    <t> 103</t>
  </si>
  <si>
    <t>Net increase (decrease) in cash, cash equivalents and restricted cash</t>
  </si>
  <si>
    <t> 7</t>
  </si>
  <si>
    <t>89 </t>
  </si>
  <si>
    <r>
      <t>Cash, cash equivalents and restricted cash at beginning of period</t>
    </r>
    <r>
      <rPr>
        <vertAlign val="superscript"/>
        <sz val="11"/>
        <color rgb="FF000000"/>
        <rFont val="Poppins"/>
      </rPr>
      <t>2</t>
    </r>
  </si>
  <si>
    <t> 141</t>
  </si>
  <si>
    <t> 194</t>
  </si>
  <si>
    <t>105 </t>
  </si>
  <si>
    <r>
      <t>Cash, cash equivalents and restricted cash at end of period</t>
    </r>
    <r>
      <rPr>
        <b/>
        <vertAlign val="superscript"/>
        <sz val="11"/>
        <color rgb="FF000000"/>
        <rFont val="Poppins"/>
      </rPr>
      <t>2</t>
    </r>
  </si>
  <si>
    <t>US GAAP - Consolidated Statement of Operations and Comprehensive Income (Loss)</t>
  </si>
  <si>
    <t>Adjusted EBITDA</t>
  </si>
  <si>
    <t>Net Debt</t>
  </si>
  <si>
    <t>Operating income (loss)</t>
  </si>
  <si>
    <t>Add back:</t>
  </si>
  <si>
    <t>Wind down landlord contributions</t>
  </si>
  <si>
    <t>Cash flow hedge liabilities</t>
  </si>
  <si>
    <t> 729</t>
  </si>
  <si>
    <t>Adjusting items:</t>
  </si>
  <si>
    <t xml:space="preserve">  Impairment</t>
  </si>
  <si>
    <t xml:space="preserve">  Closure (credits) costs</t>
  </si>
  <si>
    <t>As of December 31,</t>
  </si>
  <si>
    <t>Key Financial Metrics</t>
  </si>
  <si>
    <r>
      <t>Total shareholders’ equity - the Company </t>
    </r>
    <r>
      <rPr>
        <sz val="11"/>
        <rFont val="Poppins"/>
      </rPr>
      <t> </t>
    </r>
  </si>
  <si>
    <r>
      <t>Total shareholders’ equity</t>
    </r>
    <r>
      <rPr>
        <sz val="11"/>
        <color rgb="FF000000"/>
        <rFont val="Poppins"/>
      </rPr>
      <t> </t>
    </r>
  </si>
  <si>
    <t>Ref</t>
  </si>
  <si>
    <t>[1]</t>
  </si>
  <si>
    <t>[2]</t>
  </si>
  <si>
    <t>[3]</t>
  </si>
  <si>
    <t>[4]</t>
  </si>
  <si>
    <t>[6]</t>
  </si>
  <si>
    <t>[7]</t>
  </si>
  <si>
    <t>References</t>
  </si>
  <si>
    <t>[5]</t>
  </si>
  <si>
    <r>
      <t xml:space="preserve">1 </t>
    </r>
    <r>
      <rPr>
        <sz val="9"/>
        <color rgb="FF000000"/>
        <rFont val="Poppins"/>
      </rPr>
      <t>During the years ended December 31, 2024, 2023, and 2022, the total proceeds from landlord contributions were $56 million, $57 million, and $63 million, respectively. These amounts include reimbursements for costs of $8 million, $27 million, and $23 million, as well as lease incentives of $48 million, $30 million, and $40 million.</t>
    </r>
  </si>
  <si>
    <r>
      <t xml:space="preserve">2 </t>
    </r>
    <r>
      <rPr>
        <sz val="9"/>
        <color rgb="FF000000"/>
        <rFont val="Poppins"/>
      </rPr>
      <t xml:space="preserve">Restricted cash is presented within Other current assets and Other non-current assets. Refer to Footnote 1, </t>
    </r>
    <r>
      <rPr>
        <i/>
        <sz val="9"/>
        <color rgb="FF000000"/>
        <rFont val="Poppins"/>
      </rPr>
      <t xml:space="preserve">Description of the Business and Summary of Significant Accounting Policies, </t>
    </r>
    <r>
      <rPr>
        <sz val="9"/>
        <color rgb="FF000000"/>
        <rFont val="Poppins"/>
      </rPr>
      <t>for further details.</t>
    </r>
  </si>
  <si>
    <t>[1] 2024 US GAAP consolidated statement of operations, Operating income (loss)</t>
  </si>
  <si>
    <t xml:space="preserve">[2] 2024 US GAAP consolidated statement of operations, Depreciation and amortisation (net of  D&amp;A of LLC) </t>
  </si>
  <si>
    <t>[3] 2024 US GAAP financial statements, Note 12, Property &amp; Equipment, net</t>
  </si>
  <si>
    <t xml:space="preserve">[4] 2024 US GAAP consolidated statement of operations, Impairment of long-lived assets and goodwill </t>
  </si>
  <si>
    <t>[5] 2024 US GAAP consolidated statement of operations, (Gain) loss on disposal of long-lived assets and other closure related (credits) costs</t>
  </si>
  <si>
    <t>[6] 2024 US GAAP consolidated balance sheet</t>
  </si>
  <si>
    <t>[7] Debt portion of cash flow hedges disclosed in Note 14, Fair Value Measurements</t>
  </si>
  <si>
    <t>(in millions ($), except per share amounts)</t>
  </si>
  <si>
    <t>(in millions ($),  except share per share amounts)</t>
  </si>
  <si>
    <t>(in millions ($), except share amounts)</t>
  </si>
  <si>
    <t>(in millions ($))</t>
  </si>
  <si>
    <t>Statement of Operations Bridge</t>
  </si>
  <si>
    <t>Balance Sheet Bridge</t>
  </si>
  <si>
    <t>Management Cashflow</t>
  </si>
  <si>
    <t>Notes</t>
  </si>
  <si>
    <t>1 Leases</t>
  </si>
  <si>
    <t>3 Capex (incl. LL TI) and closure cost</t>
  </si>
  <si>
    <t>2 Intangibles</t>
  </si>
  <si>
    <t>4 Acquisitions and disposals</t>
  </si>
  <si>
    <t>5 Taxes and Other</t>
  </si>
  <si>
    <r>
      <t>US GAAP: </t>
    </r>
    <r>
      <rPr>
        <sz val="9"/>
        <color rgb="FF242424"/>
        <rFont val="Poppins"/>
      </rPr>
      <t>Classified as operating leases, resulting in a ROU asset and lease liability on the balance sheet which unwind through a “straight-line” operating expense within cost of sales. Impairments of ROU assets (including leasehold improvements) cannot be reversed. Sub leases as lessor accounted for as an operating lease.</t>
    </r>
  </si>
  <si>
    <r>
      <t>IFRS: </t>
    </r>
    <r>
      <rPr>
        <sz val="9"/>
        <color rgb="FF242424"/>
        <rFont val="Poppins"/>
      </rPr>
      <t>Classified as finance leases resulting in ROU asset and lease liability on the balance sheet, which unwind through straight-line depreciation and decreasing interest expense. Impairments of ROU assets (including leasehold improvements) can be reversed. Sub leases as lessor accounted for as finance leases.</t>
    </r>
  </si>
  <si>
    <r>
      <t xml:space="preserve">US GAAP: </t>
    </r>
    <r>
      <rPr>
        <sz val="9"/>
        <color rgb="FF242424"/>
        <rFont val="Poppins"/>
      </rPr>
      <t>Eligible costs capitalised as intangible assets and recognised over time as amortisation expense or as prepaid expenses and recognised over time as cost of sales. Ineligible costs are expensed as sales and marketing or general and admin expenses.</t>
    </r>
  </si>
  <si>
    <r>
      <t xml:space="preserve">US GAAP: </t>
    </r>
    <r>
      <rPr>
        <sz val="9"/>
        <color rgb="FF242424"/>
        <rFont val="Poppins"/>
      </rPr>
      <t>Estimated asset retirement obligations recognised related to future contractual centre closure costs. Leasehold/tenant improvements depreciated over the shorter of the lease term or the useful life.</t>
    </r>
  </si>
  <si>
    <r>
      <t xml:space="preserve">IFRS: </t>
    </r>
    <r>
      <rPr>
        <sz val="9"/>
        <color rgb="FF242424"/>
        <rFont val="Poppins"/>
      </rPr>
      <t>Liabilities for contractual centre closure expenditures accrued when centre closure is expected. Leasehold/tenant improvements depreciated over the useful life.</t>
    </r>
  </si>
  <si>
    <t>Differences relating to the accounting for acquisitions that were completed pre-2024.​</t>
  </si>
  <si>
    <t>Income tax expense is based on pre-tax US GAAP income vs IFRS income. Deferred income taxes are impacted by changes to the Balance Sheet under US GAAP, specifically relating to leases. Other impacts include separate presentation of restricted cash.</t>
  </si>
  <si>
    <t>3. 
Capex (incl. LL TI) and closure cost</t>
  </si>
  <si>
    <t>4. 
Acquisitions and disposals</t>
  </si>
  <si>
    <t>5. 
Taxes and Other</t>
  </si>
  <si>
    <r>
      <rPr>
        <b/>
        <sz val="70"/>
        <color theme="1"/>
        <rFont val="Poppins"/>
      </rPr>
      <t xml:space="preserve">
</t>
    </r>
    <r>
      <rPr>
        <b/>
        <sz val="30"/>
        <color theme="1"/>
        <rFont val="Poppins"/>
      </rPr>
      <t xml:space="preserve">
Investor education: IFRS to US GAAP conversion
</t>
    </r>
    <r>
      <rPr>
        <b/>
        <sz val="15"/>
        <color theme="1"/>
        <rFont val="Poppins"/>
      </rPr>
      <t>June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</si>
</sst>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0;\(0.0\);;@"/>
    <numFmt numFmtId="166" formatCode="#,##0;\(0\);;@"/>
    <numFmt numFmtId="167" formatCode="#,##0;\(#,##0\)"/>
    <numFmt numFmtId="168" formatCode="#,##0,,;\(#,##0,,\);&quot;-&quot;"/>
    <numFmt numFmtId="169" formatCode="#,##0;\(#,##0\);\-"/>
    <numFmt numFmtId="170" formatCode="#,##0.0;\(0.0\)"/>
  </numFmts>
  <fonts count="47">
    <font>
      <sz val="11"/>
      <color theme="1"/>
      <name val="Calibri"/>
      <family val="2"/>
      <scheme val="minor"/>
    </font>
    <font>
      <sz val="11"/>
      <color theme="1"/>
      <name val="Calibri"/>
      <family val="2"/>
      <scheme val="minor"/>
    </font>
    <font>
      <b/>
      <sz val="70"/>
      <color theme="1"/>
      <name val="Antonio"/>
    </font>
    <font>
      <b/>
      <sz val="15"/>
      <color theme="1"/>
      <name val="Poppins"/>
    </font>
    <font>
      <sz val="11"/>
      <color theme="1"/>
      <name val="Arial"/>
      <family val="2"/>
    </font>
    <font>
      <b/>
      <sz val="11"/>
      <color rgb="FFFF0000"/>
      <name val="Arial"/>
      <family val="2"/>
    </font>
    <font>
      <b/>
      <sz val="11"/>
      <color theme="1"/>
      <name val="Arial"/>
      <family val="2"/>
    </font>
    <font>
      <sz val="11"/>
      <color rgb="FF003E51"/>
      <name val="Plus Jakarta Sans"/>
    </font>
    <font>
      <b/>
      <sz val="14"/>
      <color theme="0"/>
      <name val="Poppins"/>
    </font>
    <font>
      <sz val="11"/>
      <color theme="1"/>
      <name val="Poppins"/>
    </font>
    <font>
      <b/>
      <sz val="11"/>
      <color theme="0"/>
      <name val="Poppins"/>
    </font>
    <font>
      <sz val="11"/>
      <color rgb="FF000000"/>
      <name val="Poppins"/>
    </font>
    <font>
      <b/>
      <sz val="11"/>
      <color rgb="FF000000"/>
      <name val="Poppins"/>
    </font>
    <font>
      <b/>
      <sz val="11"/>
      <name val="Poppins"/>
    </font>
    <font>
      <sz val="14"/>
      <color theme="1"/>
      <name val="Poppins"/>
    </font>
    <font>
      <b/>
      <sz val="11"/>
      <color theme="1"/>
      <name val="Poppins"/>
    </font>
    <font>
      <b/>
      <i/>
      <sz val="11"/>
      <color rgb="FF000000"/>
      <name val="Poppins"/>
    </font>
    <font>
      <vertAlign val="superscript"/>
      <sz val="11"/>
      <color rgb="FF000000"/>
      <name val="Poppins"/>
    </font>
    <font>
      <b/>
      <vertAlign val="superscript"/>
      <sz val="11"/>
      <color rgb="FF000000"/>
      <name val="Poppins"/>
    </font>
    <font>
      <i/>
      <sz val="11"/>
      <color rgb="FF000000"/>
      <name val="Poppins"/>
    </font>
    <font>
      <b/>
      <sz val="11"/>
      <color rgb="FFFF0000"/>
      <name val="Poppins"/>
    </font>
    <font>
      <sz val="11"/>
      <color theme="4" tint="-0.499984740745262"/>
      <name val="Poppins"/>
    </font>
    <font>
      <b/>
      <sz val="11"/>
      <color theme="4" tint="-0.499984740745262"/>
      <name val="Poppins"/>
    </font>
    <font>
      <i/>
      <sz val="11"/>
      <color theme="1"/>
      <name val="Poppins"/>
    </font>
    <font>
      <b/>
      <i/>
      <sz val="11"/>
      <color theme="1"/>
      <name val="Poppins"/>
    </font>
    <font>
      <sz val="11"/>
      <color rgb="FF003E51"/>
      <name val="Poppins"/>
    </font>
    <font>
      <b/>
      <sz val="14"/>
      <color theme="1"/>
      <name val="Poppins"/>
    </font>
    <font>
      <i/>
      <sz val="14"/>
      <color theme="1"/>
      <name val="Poppins"/>
    </font>
    <font>
      <sz val="11"/>
      <name val="Poppins"/>
    </font>
    <font>
      <b/>
      <i/>
      <sz val="14"/>
      <color theme="0"/>
      <name val="Poppins"/>
    </font>
    <font>
      <b/>
      <i/>
      <sz val="11"/>
      <color theme="0"/>
      <name val="Poppins"/>
    </font>
    <font>
      <i/>
      <sz val="11"/>
      <name val="Poppins"/>
    </font>
    <font>
      <i/>
      <sz val="11"/>
      <color rgb="FF0B3040"/>
      <name val="Poppins"/>
    </font>
    <font>
      <sz val="11"/>
      <color rgb="FF0B3040"/>
      <name val="Poppins"/>
    </font>
    <font>
      <i/>
      <sz val="9"/>
      <color rgb="FF000000"/>
      <name val="Poppins"/>
    </font>
    <font>
      <b/>
      <i/>
      <sz val="9"/>
      <color rgb="FF000000"/>
      <name val="Poppins"/>
    </font>
    <font>
      <i/>
      <sz val="9"/>
      <name val="Poppins"/>
    </font>
    <font>
      <sz val="9"/>
      <color rgb="FF000000"/>
      <name val="Poppins"/>
    </font>
    <font>
      <sz val="9"/>
      <color theme="1"/>
      <name val="Poppins"/>
    </font>
    <font>
      <vertAlign val="superscript"/>
      <sz val="10"/>
      <color rgb="FF000000"/>
      <name val="Plus Jakarta Sans"/>
    </font>
    <font>
      <vertAlign val="superscript"/>
      <sz val="9"/>
      <color rgb="FF000000"/>
      <name val="Poppins"/>
    </font>
    <font>
      <b/>
      <sz val="30"/>
      <color theme="1"/>
      <name val="Poppins"/>
    </font>
    <font>
      <b/>
      <sz val="9"/>
      <color rgb="FF242424"/>
      <name val="Poppins"/>
    </font>
    <font>
      <sz val="9"/>
      <color rgb="FF242424"/>
      <name val="Poppins"/>
    </font>
    <font>
      <b/>
      <sz val="40"/>
      <color theme="4"/>
      <name val="Poppins"/>
    </font>
    <font>
      <sz val="10"/>
      <name val="Poppins"/>
    </font>
    <font>
      <b/>
      <sz val="70"/>
      <color theme="1"/>
      <name val="Poppins"/>
    </font>
  </fonts>
  <fills count="10">
    <fill>
      <patternFill patternType="none"/>
    </fill>
    <fill>
      <patternFill patternType="gray125"/>
    </fill>
    <fill>
      <patternFill patternType="solid">
        <fgColor theme="0"/>
        <bgColor indexed="64"/>
      </patternFill>
    </fill>
    <fill>
      <patternFill patternType="solid">
        <fgColor rgb="FFDDF1EF"/>
        <bgColor indexed="64"/>
      </patternFill>
    </fill>
    <fill>
      <patternFill patternType="solid">
        <fgColor rgb="FFE6F5F9"/>
        <bgColor indexed="64"/>
      </patternFill>
    </fill>
    <fill>
      <patternFill patternType="solid">
        <fgColor rgb="FFDEE7EA"/>
        <bgColor indexed="64"/>
      </patternFill>
    </fill>
    <fill>
      <patternFill patternType="solid">
        <fgColor rgb="FFDDF1EF"/>
        <bgColor rgb="FF000000"/>
      </patternFill>
    </fill>
    <fill>
      <patternFill patternType="solid">
        <fgColor rgb="FFE6F5F9"/>
        <bgColor rgb="FF000000"/>
      </patternFill>
    </fill>
    <fill>
      <patternFill patternType="solid">
        <fgColor theme="4" tint="-0.249977111117893"/>
        <bgColor indexed="64"/>
      </patternFill>
    </fill>
    <fill>
      <patternFill patternType="solid">
        <fgColor theme="0"/>
        <bgColor rgb="FF000000"/>
      </patternFill>
    </fill>
  </fills>
  <borders count="10">
    <border>
      <left/>
      <right/>
      <top/>
      <bottom/>
      <diagonal/>
    </border>
    <border>
      <left/>
      <right/>
      <top style="thin">
        <color theme="0"/>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thin">
        <color theme="0"/>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225">
    <xf numFmtId="0" fontId="0" fillId="0" borderId="0" xfId="0"/>
    <xf numFmtId="165" fontId="4" fillId="0" borderId="0" xfId="0" applyNumberFormat="1" applyFont="1"/>
    <xf numFmtId="165" fontId="4" fillId="0" borderId="0" xfId="0" applyNumberFormat="1" applyFont="1" applyAlignment="1">
      <alignment horizontal="center" vertical="center"/>
    </xf>
    <xf numFmtId="165" fontId="4" fillId="0" borderId="0" xfId="0" applyNumberFormat="1" applyFont="1" applyAlignment="1">
      <alignment horizontal="center" vertical="center" wrapText="1"/>
    </xf>
    <xf numFmtId="165" fontId="4" fillId="0" borderId="0" xfId="0" applyNumberFormat="1" applyFont="1" applyAlignment="1">
      <alignment wrapText="1"/>
    </xf>
    <xf numFmtId="165" fontId="5" fillId="0" borderId="0" xfId="0" applyNumberFormat="1" applyFont="1"/>
    <xf numFmtId="165" fontId="6" fillId="0" borderId="0" xfId="0" applyNumberFormat="1" applyFont="1"/>
    <xf numFmtId="0" fontId="7" fillId="0" borderId="0" xfId="0" applyFont="1"/>
    <xf numFmtId="0" fontId="9" fillId="0" borderId="0" xfId="0" applyFont="1"/>
    <xf numFmtId="0" fontId="9" fillId="2" borderId="0" xfId="0" applyFont="1" applyFill="1"/>
    <xf numFmtId="0" fontId="11"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horizontal="left" vertical="center" wrapText="1" indent="1"/>
    </xf>
    <xf numFmtId="0" fontId="11" fillId="0" borderId="0" xfId="0" applyFont="1" applyAlignment="1">
      <alignment vertical="center"/>
    </xf>
    <xf numFmtId="0" fontId="9" fillId="0" borderId="0" xfId="0" applyFont="1" applyAlignment="1">
      <alignment vertical="center"/>
    </xf>
    <xf numFmtId="0" fontId="12" fillId="0" borderId="0" xfId="0" applyFont="1" applyAlignment="1">
      <alignment vertical="center"/>
    </xf>
    <xf numFmtId="0" fontId="14" fillId="0" borderId="0" xfId="0" applyFont="1"/>
    <xf numFmtId="0" fontId="10" fillId="0" borderId="0" xfId="0" applyFont="1" applyAlignment="1">
      <alignment horizontal="center"/>
    </xf>
    <xf numFmtId="0" fontId="15" fillId="0" borderId="0" xfId="0" applyFont="1"/>
    <xf numFmtId="0" fontId="11" fillId="0" borderId="0" xfId="0" applyFont="1" applyAlignment="1">
      <alignment horizontal="left" vertical="center" indent="1"/>
    </xf>
    <xf numFmtId="0" fontId="12" fillId="0" borderId="3" xfId="0" applyFont="1" applyBorder="1" applyAlignment="1">
      <alignment vertical="center"/>
    </xf>
    <xf numFmtId="0" fontId="12" fillId="0" borderId="5" xfId="0" applyFont="1" applyBorder="1" applyAlignment="1">
      <alignment vertical="center"/>
    </xf>
    <xf numFmtId="0" fontId="9" fillId="0" borderId="0" xfId="0" applyFont="1" applyAlignment="1">
      <alignment horizontal="right" vertical="center"/>
    </xf>
    <xf numFmtId="0" fontId="16" fillId="0" borderId="0" xfId="0" applyFont="1" applyAlignment="1">
      <alignment vertical="center"/>
    </xf>
    <xf numFmtId="165" fontId="9" fillId="0" borderId="0" xfId="0" applyNumberFormat="1" applyFont="1"/>
    <xf numFmtId="165" fontId="21" fillId="0" borderId="0" xfId="0" applyNumberFormat="1" applyFont="1"/>
    <xf numFmtId="165" fontId="10" fillId="8" borderId="0" xfId="0" applyNumberFormat="1" applyFont="1" applyFill="1"/>
    <xf numFmtId="165" fontId="10" fillId="8" borderId="1" xfId="0" applyNumberFormat="1" applyFont="1" applyFill="1" applyBorder="1" applyAlignment="1">
      <alignment horizontal="left"/>
    </xf>
    <xf numFmtId="165" fontId="9" fillId="0" borderId="0" xfId="0" applyNumberFormat="1" applyFont="1" applyAlignment="1">
      <alignment horizontal="center"/>
    </xf>
    <xf numFmtId="165" fontId="10" fillId="0" borderId="0" xfId="0" applyNumberFormat="1" applyFont="1"/>
    <xf numFmtId="165" fontId="21" fillId="0" borderId="0" xfId="0" applyNumberFormat="1" applyFont="1" applyAlignment="1">
      <alignment horizontal="center" vertical="center"/>
    </xf>
    <xf numFmtId="165" fontId="9" fillId="0" borderId="0" xfId="0" applyNumberFormat="1" applyFont="1" applyAlignment="1">
      <alignment horizontal="center" vertical="center"/>
    </xf>
    <xf numFmtId="165" fontId="10" fillId="2" borderId="0" xfId="0" applyNumberFormat="1" applyFont="1" applyFill="1"/>
    <xf numFmtId="165" fontId="9" fillId="2" borderId="0" xfId="0" applyNumberFormat="1" applyFont="1" applyFill="1"/>
    <xf numFmtId="165" fontId="9" fillId="0" borderId="0" xfId="0" applyNumberFormat="1" applyFont="1" applyAlignment="1">
      <alignment vertical="center"/>
    </xf>
    <xf numFmtId="165" fontId="20" fillId="0" borderId="0" xfId="0" applyNumberFormat="1" applyFont="1"/>
    <xf numFmtId="165" fontId="15" fillId="0" borderId="0" xfId="0" applyNumberFormat="1" applyFont="1" applyAlignment="1">
      <alignment vertical="center"/>
    </xf>
    <xf numFmtId="165" fontId="15" fillId="0" borderId="0" xfId="0" applyNumberFormat="1" applyFont="1"/>
    <xf numFmtId="0" fontId="10" fillId="8" borderId="0" xfId="0" applyFont="1" applyFill="1" applyAlignment="1">
      <alignment horizontal="center"/>
    </xf>
    <xf numFmtId="170" fontId="10" fillId="8" borderId="0" xfId="0" applyNumberFormat="1" applyFont="1" applyFill="1" applyAlignment="1">
      <alignment horizontal="left"/>
    </xf>
    <xf numFmtId="169" fontId="11" fillId="0" borderId="0" xfId="2" applyNumberFormat="1" applyFont="1" applyFill="1" applyAlignment="1">
      <alignment horizontal="right" vertical="center" wrapText="1"/>
    </xf>
    <xf numFmtId="169" fontId="12" fillId="0" borderId="3" xfId="2" applyNumberFormat="1" applyFont="1" applyFill="1" applyBorder="1" applyAlignment="1">
      <alignment horizontal="right" vertical="center" wrapText="1"/>
    </xf>
    <xf numFmtId="169" fontId="12" fillId="0" borderId="5" xfId="2" applyNumberFormat="1" applyFont="1" applyFill="1" applyBorder="1" applyAlignment="1">
      <alignment horizontal="right" vertical="center" wrapText="1"/>
    </xf>
    <xf numFmtId="165" fontId="8" fillId="8" borderId="0" xfId="0" applyNumberFormat="1" applyFont="1" applyFill="1"/>
    <xf numFmtId="0" fontId="11" fillId="0" borderId="0" xfId="0" applyFont="1" applyAlignment="1">
      <alignment horizontal="right" vertical="center"/>
    </xf>
    <xf numFmtId="166" fontId="9" fillId="0" borderId="0" xfId="0" applyNumberFormat="1" applyFont="1" applyAlignment="1">
      <alignment vertical="center"/>
    </xf>
    <xf numFmtId="1" fontId="22" fillId="0" borderId="0" xfId="0" applyNumberFormat="1" applyFont="1"/>
    <xf numFmtId="0" fontId="9" fillId="0" borderId="2" xfId="0" applyFont="1" applyBorder="1"/>
    <xf numFmtId="166" fontId="9" fillId="0" borderId="2" xfId="0" applyNumberFormat="1" applyFont="1" applyBorder="1" applyAlignment="1">
      <alignment vertical="center"/>
    </xf>
    <xf numFmtId="166" fontId="9" fillId="0" borderId="0" xfId="0" applyNumberFormat="1" applyFont="1" applyAlignment="1">
      <alignment horizontal="right" vertical="center"/>
    </xf>
    <xf numFmtId="0" fontId="23" fillId="0" borderId="0" xfId="0" applyFont="1" applyAlignment="1">
      <alignment horizontal="left" indent="2"/>
    </xf>
    <xf numFmtId="166" fontId="23" fillId="0" borderId="0" xfId="0" applyNumberFormat="1" applyFont="1" applyAlignment="1">
      <alignment vertical="center"/>
    </xf>
    <xf numFmtId="166" fontId="23" fillId="0" borderId="0" xfId="0" quotePrefix="1" applyNumberFormat="1" applyFont="1" applyAlignment="1">
      <alignment horizontal="right" vertical="center"/>
    </xf>
    <xf numFmtId="165" fontId="22" fillId="0" borderId="0" xfId="0" applyNumberFormat="1" applyFont="1"/>
    <xf numFmtId="0" fontId="15" fillId="0" borderId="5" xfId="0" applyFont="1" applyBorder="1"/>
    <xf numFmtId="166" fontId="15" fillId="0" borderId="5" xfId="0" applyNumberFormat="1" applyFont="1" applyBorder="1" applyAlignment="1">
      <alignment horizontal="right" vertical="center"/>
    </xf>
    <xf numFmtId="166" fontId="15" fillId="0" borderId="5" xfId="0" applyNumberFormat="1" applyFont="1" applyBorder="1" applyAlignment="1">
      <alignment vertical="center"/>
    </xf>
    <xf numFmtId="165" fontId="24" fillId="0" borderId="0" xfId="0" applyNumberFormat="1" applyFont="1"/>
    <xf numFmtId="0" fontId="23" fillId="0" borderId="0" xfId="0" applyFont="1"/>
    <xf numFmtId="0" fontId="19" fillId="0" borderId="0" xfId="0" applyFont="1"/>
    <xf numFmtId="165" fontId="10" fillId="8" borderId="1" xfId="0" applyNumberFormat="1" applyFont="1" applyFill="1" applyBorder="1" applyAlignment="1">
      <alignment horizontal="center" vertical="center" wrapText="1"/>
    </xf>
    <xf numFmtId="165" fontId="10" fillId="8" borderId="1" xfId="0" applyNumberFormat="1" applyFont="1" applyFill="1" applyBorder="1" applyAlignment="1">
      <alignment horizontal="center" vertical="center"/>
    </xf>
    <xf numFmtId="165" fontId="8" fillId="8" borderId="1" xfId="0" applyNumberFormat="1" applyFont="1" applyFill="1" applyBorder="1" applyAlignment="1">
      <alignment horizontal="left"/>
    </xf>
    <xf numFmtId="169" fontId="11" fillId="0" borderId="0" xfId="2" applyNumberFormat="1" applyFont="1" applyFill="1" applyBorder="1" applyAlignment="1">
      <alignment horizontal="right" vertical="center" wrapText="1"/>
    </xf>
    <xf numFmtId="169" fontId="13" fillId="0" borderId="3" xfId="2" applyNumberFormat="1" applyFont="1" applyFill="1" applyBorder="1" applyAlignment="1">
      <alignment horizontal="right" vertical="center"/>
    </xf>
    <xf numFmtId="169" fontId="13" fillId="0" borderId="5" xfId="2" applyNumberFormat="1" applyFont="1" applyFill="1" applyBorder="1" applyAlignment="1">
      <alignment horizontal="right" vertical="center"/>
    </xf>
    <xf numFmtId="0" fontId="11" fillId="0" borderId="0" xfId="0" applyFont="1" applyAlignment="1">
      <alignment horizontal="right" vertical="center" wrapText="1"/>
    </xf>
    <xf numFmtId="164" fontId="11" fillId="0" borderId="0" xfId="2" applyFont="1" applyFill="1" applyAlignment="1">
      <alignment horizontal="right" vertical="center" wrapText="1"/>
    </xf>
    <xf numFmtId="0" fontId="11" fillId="0" borderId="0" xfId="0" applyFont="1" applyAlignment="1">
      <alignment horizontal="left" vertical="center" wrapText="1" indent="3"/>
    </xf>
    <xf numFmtId="0" fontId="11" fillId="0" borderId="0" xfId="0" applyFont="1" applyAlignment="1">
      <alignment horizontal="left" vertical="center" indent="2"/>
    </xf>
    <xf numFmtId="0" fontId="12" fillId="0" borderId="5" xfId="0" applyFont="1" applyBorder="1" applyAlignment="1">
      <alignment vertical="center" wrapText="1"/>
    </xf>
    <xf numFmtId="0" fontId="12" fillId="0" borderId="3" xfId="0" applyFont="1" applyBorder="1" applyAlignment="1">
      <alignment vertical="center" wrapText="1"/>
    </xf>
    <xf numFmtId="165" fontId="10" fillId="0" borderId="0" xfId="0" applyNumberFormat="1" applyFont="1" applyAlignment="1">
      <alignment horizontal="center" vertical="center"/>
    </xf>
    <xf numFmtId="165" fontId="8" fillId="0" borderId="0" xfId="0" applyNumberFormat="1" applyFont="1"/>
    <xf numFmtId="165" fontId="9" fillId="0" borderId="0" xfId="0" applyNumberFormat="1" applyFont="1" applyAlignment="1">
      <alignment horizontal="center" vertical="center" wrapText="1"/>
    </xf>
    <xf numFmtId="165" fontId="14" fillId="0" borderId="0" xfId="0" applyNumberFormat="1" applyFont="1"/>
    <xf numFmtId="165" fontId="14" fillId="0" borderId="0" xfId="0" applyNumberFormat="1" applyFont="1" applyAlignment="1">
      <alignment horizontal="center" vertical="center"/>
    </xf>
    <xf numFmtId="165" fontId="14" fillId="2" borderId="0" xfId="0" applyNumberFormat="1" applyFont="1" applyFill="1"/>
    <xf numFmtId="166" fontId="27" fillId="0" borderId="0" xfId="0" applyNumberFormat="1" applyFont="1" applyAlignment="1">
      <alignment vertical="center"/>
    </xf>
    <xf numFmtId="165" fontId="26" fillId="0" borderId="0" xfId="0" applyNumberFormat="1" applyFont="1" applyAlignment="1">
      <alignment horizontal="center" vertical="center"/>
    </xf>
    <xf numFmtId="166" fontId="14" fillId="0" borderId="0" xfId="0" applyNumberFormat="1" applyFont="1" applyAlignment="1">
      <alignment vertical="center"/>
    </xf>
    <xf numFmtId="165" fontId="20" fillId="0" borderId="0" xfId="0" applyNumberFormat="1" applyFont="1" applyAlignment="1">
      <alignment horizontal="center" vertical="center"/>
    </xf>
    <xf numFmtId="0" fontId="15" fillId="0" borderId="0" xfId="0" applyFont="1" applyAlignment="1">
      <alignment vertical="center"/>
    </xf>
    <xf numFmtId="168" fontId="15" fillId="3" borderId="0" xfId="0" applyNumberFormat="1" applyFont="1" applyFill="1" applyAlignment="1">
      <alignment horizontal="center" vertical="center"/>
    </xf>
    <xf numFmtId="168" fontId="10" fillId="0" borderId="0" xfId="0" applyNumberFormat="1" applyFont="1"/>
    <xf numFmtId="168" fontId="9" fillId="0" borderId="0" xfId="0" applyNumberFormat="1" applyFont="1" applyAlignment="1">
      <alignment horizontal="center" vertical="center"/>
    </xf>
    <xf numFmtId="168" fontId="9" fillId="4" borderId="0" xfId="0" applyNumberFormat="1" applyFont="1" applyFill="1" applyAlignment="1">
      <alignment horizontal="center" vertical="center"/>
    </xf>
    <xf numFmtId="0" fontId="15" fillId="0" borderId="3" xfId="0" applyFont="1" applyBorder="1" applyAlignment="1">
      <alignment vertical="center"/>
    </xf>
    <xf numFmtId="168" fontId="15" fillId="3" borderId="3" xfId="0" applyNumberFormat="1" applyFont="1" applyFill="1" applyBorder="1" applyAlignment="1">
      <alignment horizontal="center" vertical="center"/>
    </xf>
    <xf numFmtId="168" fontId="9" fillId="0" borderId="3" xfId="1" applyNumberFormat="1" applyFont="1" applyFill="1" applyBorder="1" applyAlignment="1">
      <alignment horizontal="right" vertical="center"/>
    </xf>
    <xf numFmtId="168" fontId="9" fillId="0" borderId="3" xfId="0" applyNumberFormat="1" applyFont="1" applyBorder="1" applyAlignment="1">
      <alignment horizontal="center" vertical="center"/>
    </xf>
    <xf numFmtId="168" fontId="9" fillId="4" borderId="3" xfId="0" applyNumberFormat="1" applyFont="1" applyFill="1" applyBorder="1" applyAlignment="1">
      <alignment horizontal="center" vertical="center"/>
    </xf>
    <xf numFmtId="0" fontId="9" fillId="0" borderId="0" xfId="0" applyFont="1" applyAlignment="1">
      <alignment horizontal="left" vertical="center" indent="1"/>
    </xf>
    <xf numFmtId="168" fontId="9" fillId="3" borderId="0" xfId="1" applyNumberFormat="1" applyFont="1" applyFill="1" applyAlignment="1">
      <alignment horizontal="right" vertical="center"/>
    </xf>
    <xf numFmtId="168" fontId="9" fillId="0" borderId="0" xfId="1" applyNumberFormat="1" applyFont="1" applyFill="1" applyAlignment="1">
      <alignment horizontal="right" vertical="center"/>
    </xf>
    <xf numFmtId="168" fontId="9" fillId="4" borderId="0" xfId="1" applyNumberFormat="1" applyFont="1" applyFill="1" applyAlignment="1">
      <alignment horizontal="right" vertical="center"/>
    </xf>
    <xf numFmtId="0" fontId="9" fillId="5" borderId="0" xfId="0" applyFont="1" applyFill="1" applyAlignment="1">
      <alignment horizontal="left" vertical="center" indent="1"/>
    </xf>
    <xf numFmtId="168" fontId="15" fillId="0" borderId="0" xfId="0" applyNumberFormat="1" applyFont="1" applyAlignment="1">
      <alignment horizontal="center" vertical="center"/>
    </xf>
    <xf numFmtId="168" fontId="9" fillId="0" borderId="3" xfId="0" applyNumberFormat="1" applyFont="1" applyBorder="1"/>
    <xf numFmtId="0" fontId="13" fillId="0" borderId="0" xfId="0" applyFont="1" applyAlignment="1">
      <alignment vertical="center"/>
    </xf>
    <xf numFmtId="0" fontId="15" fillId="0" borderId="4" xfId="0" applyFont="1" applyBorder="1" applyAlignment="1">
      <alignment vertical="center"/>
    </xf>
    <xf numFmtId="0" fontId="9" fillId="0" borderId="0" xfId="0" applyFont="1" applyAlignment="1">
      <alignment horizontal="left" vertical="center" wrapText="1" indent="1"/>
    </xf>
    <xf numFmtId="168" fontId="10" fillId="0" borderId="0" xfId="0" applyNumberFormat="1" applyFont="1" applyAlignment="1">
      <alignment vertical="center"/>
    </xf>
    <xf numFmtId="168" fontId="15" fillId="0" borderId="0" xfId="0" applyNumberFormat="1" applyFont="1" applyAlignment="1">
      <alignment vertical="center"/>
    </xf>
    <xf numFmtId="165" fontId="27" fillId="0" borderId="0" xfId="0" applyNumberFormat="1" applyFont="1"/>
    <xf numFmtId="165" fontId="29" fillId="0" borderId="0" xfId="0" applyNumberFormat="1" applyFont="1"/>
    <xf numFmtId="165" fontId="26" fillId="0" borderId="0" xfId="0" applyNumberFormat="1" applyFont="1"/>
    <xf numFmtId="165" fontId="30" fillId="2" borderId="0" xfId="0" applyNumberFormat="1" applyFont="1" applyFill="1"/>
    <xf numFmtId="165" fontId="9" fillId="0" borderId="2" xfId="0" applyNumberFormat="1" applyFont="1" applyBorder="1"/>
    <xf numFmtId="165" fontId="23" fillId="0" borderId="2" xfId="0" applyNumberFormat="1" applyFont="1" applyBorder="1"/>
    <xf numFmtId="0" fontId="28" fillId="0" borderId="0" xfId="0" applyFont="1" applyAlignment="1">
      <alignment vertical="center" wrapText="1"/>
    </xf>
    <xf numFmtId="0" fontId="28" fillId="5" borderId="0" xfId="0" applyFont="1" applyFill="1" applyAlignment="1">
      <alignment vertical="center" wrapText="1"/>
    </xf>
    <xf numFmtId="0" fontId="13" fillId="0" borderId="3" xfId="0" applyFont="1" applyBorder="1" applyAlignment="1">
      <alignment vertical="center" wrapText="1"/>
    </xf>
    <xf numFmtId="167" fontId="28" fillId="6" borderId="4" xfId="0" applyNumberFormat="1" applyFont="1" applyFill="1" applyBorder="1" applyAlignment="1">
      <alignment horizontal="right" vertical="center" wrapText="1"/>
    </xf>
    <xf numFmtId="167" fontId="28" fillId="6" borderId="0" xfId="0" applyNumberFormat="1" applyFont="1" applyFill="1" applyAlignment="1">
      <alignment horizontal="right" vertical="center" wrapText="1"/>
    </xf>
    <xf numFmtId="167" fontId="13" fillId="6" borderId="4" xfId="0" applyNumberFormat="1" applyFont="1" applyFill="1" applyBorder="1" applyAlignment="1">
      <alignment horizontal="right" vertical="center" wrapText="1"/>
    </xf>
    <xf numFmtId="0" fontId="28" fillId="0" borderId="0" xfId="0" applyFont="1" applyAlignment="1">
      <alignment horizontal="left" vertical="center" wrapText="1"/>
    </xf>
    <xf numFmtId="167" fontId="28" fillId="6" borderId="2" xfId="0" applyNumberFormat="1" applyFont="1" applyFill="1" applyBorder="1" applyAlignment="1">
      <alignment horizontal="right" vertical="center" wrapText="1"/>
    </xf>
    <xf numFmtId="167" fontId="28" fillId="7" borderId="2" xfId="0" applyNumberFormat="1" applyFont="1" applyFill="1" applyBorder="1" applyAlignment="1">
      <alignment horizontal="right" vertical="center" wrapText="1"/>
    </xf>
    <xf numFmtId="0" fontId="13" fillId="0" borderId="3" xfId="0" applyFont="1" applyBorder="1" applyAlignment="1">
      <alignment vertical="center"/>
    </xf>
    <xf numFmtId="167" fontId="13" fillId="6" borderId="3" xfId="0" applyNumberFormat="1" applyFont="1" applyFill="1" applyBorder="1" applyAlignment="1">
      <alignment horizontal="right" vertical="center" wrapText="1"/>
    </xf>
    <xf numFmtId="167" fontId="13" fillId="7" borderId="3" xfId="0" applyNumberFormat="1" applyFont="1" applyFill="1" applyBorder="1" applyAlignment="1">
      <alignment horizontal="right" vertical="center" wrapText="1"/>
    </xf>
    <xf numFmtId="165" fontId="23" fillId="0" borderId="0" xfId="0" applyNumberFormat="1" applyFont="1"/>
    <xf numFmtId="0" fontId="32" fillId="0" borderId="0" xfId="0" applyFont="1" applyAlignment="1">
      <alignment horizontal="center" vertical="center"/>
    </xf>
    <xf numFmtId="0" fontId="16" fillId="0" borderId="2" xfId="0" applyFont="1" applyBorder="1"/>
    <xf numFmtId="0" fontId="19" fillId="0" borderId="0" xfId="0" applyFont="1" applyAlignment="1">
      <alignment vertical="center"/>
    </xf>
    <xf numFmtId="0" fontId="33" fillId="0" borderId="0" xfId="0" applyFont="1"/>
    <xf numFmtId="165" fontId="21" fillId="0" borderId="0" xfId="0" applyNumberFormat="1" applyFont="1" applyAlignment="1">
      <alignment vertical="center"/>
    </xf>
    <xf numFmtId="1" fontId="22" fillId="0" borderId="0" xfId="0" applyNumberFormat="1" applyFont="1" applyAlignment="1">
      <alignment vertical="center"/>
    </xf>
    <xf numFmtId="165" fontId="20" fillId="0" borderId="0" xfId="0" applyNumberFormat="1" applyFont="1" applyAlignment="1">
      <alignment vertical="center"/>
    </xf>
    <xf numFmtId="0" fontId="34" fillId="0" borderId="2" xfId="0" applyFont="1" applyBorder="1"/>
    <xf numFmtId="0" fontId="35" fillId="0" borderId="2" xfId="0" applyFont="1" applyBorder="1"/>
    <xf numFmtId="0" fontId="36" fillId="0" borderId="0" xfId="0" applyFont="1" applyAlignment="1">
      <alignment horizontal="right" vertical="center"/>
    </xf>
    <xf numFmtId="165" fontId="36" fillId="0" borderId="0" xfId="0" applyNumberFormat="1" applyFont="1" applyAlignment="1">
      <alignment vertical="center"/>
    </xf>
    <xf numFmtId="0" fontId="34" fillId="0" borderId="0" xfId="0" applyFont="1" applyAlignment="1">
      <alignment vertical="center"/>
    </xf>
    <xf numFmtId="0" fontId="34" fillId="0" borderId="0" xfId="0" applyFont="1" applyAlignment="1">
      <alignment horizontal="left" readingOrder="1"/>
    </xf>
    <xf numFmtId="0" fontId="34" fillId="0" borderId="0" xfId="0" applyFont="1"/>
    <xf numFmtId="0" fontId="37" fillId="0" borderId="0" xfId="0" applyFont="1" applyAlignment="1">
      <alignment vertical="center"/>
    </xf>
    <xf numFmtId="165" fontId="38" fillId="0" borderId="0" xfId="0" applyNumberFormat="1" applyFont="1" applyAlignment="1">
      <alignment vertical="center"/>
    </xf>
    <xf numFmtId="165" fontId="38" fillId="0" borderId="0" xfId="0" applyNumberFormat="1" applyFont="1"/>
    <xf numFmtId="0" fontId="39" fillId="0" borderId="0" xfId="0" applyFont="1" applyAlignment="1">
      <alignment horizontal="justify" vertical="center" readingOrder="1"/>
    </xf>
    <xf numFmtId="0" fontId="10" fillId="8" borderId="0" xfId="0" applyFont="1" applyFill="1" applyAlignment="1">
      <alignment horizontal="right"/>
    </xf>
    <xf numFmtId="0" fontId="25" fillId="0" borderId="0" xfId="0" applyFont="1"/>
    <xf numFmtId="165" fontId="10" fillId="8" borderId="0" xfId="0" applyNumberFormat="1" applyFont="1" applyFill="1" applyAlignment="1">
      <alignment horizontal="center" vertical="center"/>
    </xf>
    <xf numFmtId="165" fontId="10" fillId="0" borderId="0" xfId="0" applyNumberFormat="1" applyFont="1" applyAlignment="1">
      <alignment horizontal="center" vertical="center" wrapText="1"/>
    </xf>
    <xf numFmtId="0" fontId="10" fillId="8" borderId="0" xfId="0" applyFont="1" applyFill="1" applyAlignment="1">
      <alignment horizontal="center" vertical="center" wrapText="1"/>
    </xf>
    <xf numFmtId="0" fontId="10" fillId="8" borderId="0" xfId="0" applyFont="1" applyFill="1" applyAlignment="1">
      <alignment horizontal="center" vertical="center"/>
    </xf>
    <xf numFmtId="165" fontId="10" fillId="8" borderId="0" xfId="0" applyNumberFormat="1" applyFont="1" applyFill="1" applyAlignment="1">
      <alignment horizontal="center" vertical="center" wrapText="1"/>
    </xf>
    <xf numFmtId="165" fontId="10" fillId="0" borderId="0" xfId="0" applyNumberFormat="1" applyFont="1" applyAlignment="1">
      <alignment vertical="center"/>
    </xf>
    <xf numFmtId="168" fontId="9" fillId="0" borderId="0" xfId="0" applyNumberFormat="1" applyFont="1"/>
    <xf numFmtId="168" fontId="15" fillId="3" borderId="3" xfId="1" applyNumberFormat="1" applyFont="1" applyFill="1" applyBorder="1" applyAlignment="1">
      <alignment horizontal="right" vertical="center"/>
    </xf>
    <xf numFmtId="168" fontId="15" fillId="0" borderId="3" xfId="1" applyNumberFormat="1" applyFont="1" applyFill="1" applyBorder="1" applyAlignment="1">
      <alignment horizontal="right" vertical="center"/>
    </xf>
    <xf numFmtId="168" fontId="15" fillId="4" borderId="3" xfId="1" applyNumberFormat="1" applyFont="1" applyFill="1" applyBorder="1" applyAlignment="1">
      <alignment horizontal="right" vertical="center"/>
    </xf>
    <xf numFmtId="0" fontId="9" fillId="5" borderId="0" xfId="0" applyFont="1" applyFill="1" applyAlignment="1">
      <alignment vertical="center"/>
    </xf>
    <xf numFmtId="0" fontId="9" fillId="5" borderId="0" xfId="0" applyFont="1" applyFill="1" applyAlignment="1">
      <alignment vertical="center" wrapText="1"/>
    </xf>
    <xf numFmtId="168" fontId="9" fillId="3" borderId="0" xfId="1" applyNumberFormat="1" applyFont="1" applyFill="1" applyAlignment="1">
      <alignment horizontal="right" vertical="center" wrapText="1"/>
    </xf>
    <xf numFmtId="168" fontId="9" fillId="0" borderId="0" xfId="0" applyNumberFormat="1" applyFont="1" applyAlignment="1">
      <alignment horizontal="center" vertical="center" wrapText="1"/>
    </xf>
    <xf numFmtId="168" fontId="9" fillId="0" borderId="0" xfId="1" applyNumberFormat="1" applyFont="1" applyFill="1" applyAlignment="1">
      <alignment horizontal="right" vertical="center" wrapText="1"/>
    </xf>
    <xf numFmtId="168" fontId="9" fillId="4" borderId="0" xfId="1" applyNumberFormat="1" applyFont="1" applyFill="1" applyAlignment="1">
      <alignment horizontal="right" vertical="center" wrapText="1"/>
    </xf>
    <xf numFmtId="0" fontId="15" fillId="0" borderId="3" xfId="0" applyFont="1" applyBorder="1" applyAlignment="1">
      <alignment vertical="center" wrapText="1"/>
    </xf>
    <xf numFmtId="168" fontId="15" fillId="0" borderId="3" xfId="1" applyNumberFormat="1" applyFont="1" applyFill="1" applyBorder="1" applyAlignment="1">
      <alignment horizontal="right" vertical="center" wrapText="1"/>
    </xf>
    <xf numFmtId="168" fontId="15" fillId="3" borderId="3" xfId="1" applyNumberFormat="1" applyFont="1" applyFill="1" applyBorder="1" applyAlignment="1">
      <alignment horizontal="right" vertical="center" wrapText="1"/>
    </xf>
    <xf numFmtId="168" fontId="15" fillId="4" borderId="3" xfId="1" applyNumberFormat="1" applyFont="1" applyFill="1" applyBorder="1" applyAlignment="1">
      <alignment horizontal="right" vertical="center" wrapText="1"/>
    </xf>
    <xf numFmtId="168" fontId="9" fillId="0" borderId="0" xfId="0" applyNumberFormat="1" applyFont="1" applyAlignment="1">
      <alignment vertical="center"/>
    </xf>
    <xf numFmtId="165" fontId="36" fillId="0" borderId="0" xfId="0" applyNumberFormat="1" applyFont="1" applyAlignment="1">
      <alignment vertical="center" wrapText="1"/>
    </xf>
    <xf numFmtId="165" fontId="38" fillId="0" borderId="7" xfId="0" applyNumberFormat="1" applyFont="1" applyBorder="1"/>
    <xf numFmtId="165" fontId="36" fillId="0" borderId="8" xfId="0" applyNumberFormat="1" applyFont="1" applyBorder="1" applyAlignment="1">
      <alignment vertical="center"/>
    </xf>
    <xf numFmtId="165" fontId="36" fillId="0" borderId="9" xfId="0" applyNumberFormat="1" applyFont="1" applyBorder="1" applyAlignment="1">
      <alignment vertical="center" wrapText="1"/>
    </xf>
    <xf numFmtId="0" fontId="44" fillId="0" borderId="0" xfId="0" applyFont="1"/>
    <xf numFmtId="0" fontId="45" fillId="0" borderId="0" xfId="0" applyFont="1" applyAlignment="1">
      <alignment horizontal="left" vertical="center" readingOrder="1"/>
    </xf>
    <xf numFmtId="0" fontId="45" fillId="0" borderId="0" xfId="0" applyFont="1" applyAlignment="1">
      <alignment horizontal="left" vertical="center" wrapText="1" readingOrder="1"/>
    </xf>
    <xf numFmtId="169" fontId="11" fillId="3" borderId="0" xfId="2" applyNumberFormat="1" applyFont="1" applyFill="1" applyAlignment="1">
      <alignment horizontal="right" vertical="center" wrapText="1"/>
    </xf>
    <xf numFmtId="169" fontId="12" fillId="3" borderId="0" xfId="2" applyNumberFormat="1" applyFont="1" applyFill="1" applyAlignment="1">
      <alignment horizontal="right" vertical="center" wrapText="1"/>
    </xf>
    <xf numFmtId="169" fontId="11" fillId="3" borderId="2" xfId="2" applyNumberFormat="1" applyFont="1" applyFill="1" applyBorder="1" applyAlignment="1">
      <alignment horizontal="right" vertical="center" wrapText="1"/>
    </xf>
    <xf numFmtId="169" fontId="12" fillId="3" borderId="3" xfId="2" applyNumberFormat="1" applyFont="1" applyFill="1" applyBorder="1" applyAlignment="1">
      <alignment horizontal="right" vertical="center" wrapText="1"/>
    </xf>
    <xf numFmtId="169" fontId="12" fillId="3" borderId="0" xfId="2" applyNumberFormat="1" applyFont="1" applyFill="1" applyBorder="1" applyAlignment="1">
      <alignment horizontal="right" vertical="center" wrapText="1"/>
    </xf>
    <xf numFmtId="169" fontId="11" fillId="2" borderId="0" xfId="2" applyNumberFormat="1" applyFont="1" applyFill="1" applyAlignment="1">
      <alignment horizontal="right" vertical="center" wrapText="1"/>
    </xf>
    <xf numFmtId="169" fontId="11" fillId="2" borderId="2" xfId="2" applyNumberFormat="1" applyFont="1" applyFill="1" applyBorder="1" applyAlignment="1">
      <alignment horizontal="right" vertical="center" wrapText="1"/>
    </xf>
    <xf numFmtId="169" fontId="11" fillId="2" borderId="3" xfId="2" applyNumberFormat="1" applyFont="1" applyFill="1" applyBorder="1" applyAlignment="1">
      <alignment horizontal="right" vertical="center" wrapText="1"/>
    </xf>
    <xf numFmtId="169" fontId="11" fillId="2" borderId="4" xfId="2" applyNumberFormat="1" applyFont="1" applyFill="1" applyBorder="1" applyAlignment="1">
      <alignment horizontal="right" vertical="center" wrapText="1"/>
    </xf>
    <xf numFmtId="168" fontId="9" fillId="0" borderId="2" xfId="0" applyNumberFormat="1" applyFont="1" applyBorder="1"/>
    <xf numFmtId="165" fontId="10" fillId="2" borderId="2" xfId="0" applyNumberFormat="1" applyFont="1" applyFill="1" applyBorder="1"/>
    <xf numFmtId="169" fontId="12" fillId="2" borderId="3" xfId="2" applyNumberFormat="1" applyFont="1" applyFill="1" applyBorder="1" applyAlignment="1">
      <alignment horizontal="right" vertical="center" wrapText="1"/>
    </xf>
    <xf numFmtId="169" fontId="11" fillId="4" borderId="0" xfId="2" applyNumberFormat="1" applyFont="1" applyFill="1" applyAlignment="1">
      <alignment horizontal="right" vertical="center" wrapText="1"/>
    </xf>
    <xf numFmtId="169" fontId="12" fillId="2" borderId="0" xfId="2" applyNumberFormat="1" applyFont="1" applyFill="1" applyAlignment="1">
      <alignment horizontal="right" vertical="center" wrapText="1"/>
    </xf>
    <xf numFmtId="169" fontId="11" fillId="2" borderId="0" xfId="2" applyNumberFormat="1" applyFont="1" applyFill="1" applyBorder="1" applyAlignment="1">
      <alignment horizontal="right" vertical="center" wrapText="1"/>
    </xf>
    <xf numFmtId="169" fontId="12" fillId="4" borderId="0" xfId="2" applyNumberFormat="1" applyFont="1" applyFill="1" applyAlignment="1">
      <alignment horizontal="right" vertical="center" wrapText="1"/>
    </xf>
    <xf numFmtId="169" fontId="11" fillId="4" borderId="2" xfId="2" applyNumberFormat="1" applyFont="1" applyFill="1" applyBorder="1" applyAlignment="1">
      <alignment horizontal="right" vertical="center" wrapText="1"/>
    </xf>
    <xf numFmtId="169" fontId="12" fillId="4" borderId="3" xfId="2" applyNumberFormat="1" applyFont="1" applyFill="1" applyBorder="1" applyAlignment="1">
      <alignment horizontal="right" vertical="center" wrapText="1"/>
    </xf>
    <xf numFmtId="169" fontId="11" fillId="4" borderId="3" xfId="2" applyNumberFormat="1" applyFont="1" applyFill="1" applyBorder="1" applyAlignment="1">
      <alignment horizontal="right" vertical="center" wrapText="1"/>
    </xf>
    <xf numFmtId="167" fontId="13" fillId="9" borderId="4" xfId="0" applyNumberFormat="1" applyFont="1" applyFill="1" applyBorder="1" applyAlignment="1">
      <alignment horizontal="right" vertical="center" wrapText="1"/>
    </xf>
    <xf numFmtId="0" fontId="31" fillId="0" borderId="0" xfId="0" applyFont="1" applyAlignment="1">
      <alignment horizontal="left" vertical="center" wrapText="1" indent="1"/>
    </xf>
    <xf numFmtId="167" fontId="31" fillId="6" borderId="4" xfId="0" applyNumberFormat="1" applyFont="1" applyFill="1" applyBorder="1" applyAlignment="1">
      <alignment horizontal="right" vertical="center" wrapText="1"/>
    </xf>
    <xf numFmtId="167" fontId="31" fillId="6" borderId="0" xfId="0" applyNumberFormat="1" applyFont="1" applyFill="1" applyAlignment="1">
      <alignment horizontal="right" vertical="center" wrapText="1"/>
    </xf>
    <xf numFmtId="167" fontId="13" fillId="0" borderId="4" xfId="0" applyNumberFormat="1" applyFont="1" applyBorder="1" applyAlignment="1">
      <alignment horizontal="right" vertical="center" wrapText="1"/>
    </xf>
    <xf numFmtId="167" fontId="28" fillId="0" borderId="4" xfId="0" applyNumberFormat="1" applyFont="1" applyBorder="1" applyAlignment="1">
      <alignment horizontal="right" vertical="center" wrapText="1"/>
    </xf>
    <xf numFmtId="167" fontId="28" fillId="0" borderId="0" xfId="0" applyNumberFormat="1" applyFont="1" applyAlignment="1">
      <alignment horizontal="right" vertical="center" wrapText="1"/>
    </xf>
    <xf numFmtId="167" fontId="28" fillId="0" borderId="2" xfId="0" applyNumberFormat="1" applyFont="1" applyBorder="1" applyAlignment="1">
      <alignment horizontal="right" vertical="center" wrapText="1"/>
    </xf>
    <xf numFmtId="167" fontId="13" fillId="0" borderId="3" xfId="0" applyNumberFormat="1" applyFont="1" applyBorder="1" applyAlignment="1">
      <alignment horizontal="right" vertical="center" wrapText="1"/>
    </xf>
    <xf numFmtId="167" fontId="28" fillId="7" borderId="0" xfId="0" applyNumberFormat="1" applyFont="1" applyFill="1" applyAlignment="1">
      <alignment horizontal="right" vertical="center" wrapText="1"/>
    </xf>
    <xf numFmtId="167" fontId="31" fillId="7" borderId="0" xfId="0" applyNumberFormat="1" applyFont="1" applyFill="1" applyAlignment="1">
      <alignment horizontal="right" vertical="center" wrapText="1"/>
    </xf>
    <xf numFmtId="0" fontId="46" fillId="2" borderId="0" xfId="0" applyFont="1" applyFill="1" applyAlignment="1">
      <alignment horizontal="left" vertical="top" wrapText="1"/>
    </xf>
    <xf numFmtId="0" fontId="2" fillId="2" borderId="0" xfId="0" applyFont="1" applyFill="1" applyAlignment="1">
      <alignment horizontal="left" vertical="top" wrapText="1"/>
    </xf>
    <xf numFmtId="170" fontId="8" fillId="8" borderId="1" xfId="0" applyNumberFormat="1" applyFont="1" applyFill="1" applyBorder="1" applyAlignment="1">
      <alignment horizontal="center"/>
    </xf>
    <xf numFmtId="0" fontId="10" fillId="8" borderId="0" xfId="0" applyFont="1" applyFill="1" applyAlignment="1">
      <alignment horizontal="center"/>
    </xf>
    <xf numFmtId="170" fontId="8" fillId="8" borderId="1" xfId="0" applyNumberFormat="1" applyFont="1" applyFill="1" applyBorder="1" applyAlignment="1">
      <alignment horizontal="center" vertical="center"/>
    </xf>
    <xf numFmtId="170" fontId="10" fillId="8" borderId="1" xfId="0" applyNumberFormat="1" applyFont="1" applyFill="1" applyBorder="1" applyAlignment="1">
      <alignment horizontal="center" vertical="center" wrapText="1"/>
    </xf>
    <xf numFmtId="170" fontId="10" fillId="8" borderId="2" xfId="0" applyNumberFormat="1" applyFont="1" applyFill="1" applyBorder="1" applyAlignment="1">
      <alignment horizontal="center" vertical="center" wrapText="1"/>
    </xf>
    <xf numFmtId="170" fontId="10" fillId="8" borderId="6" xfId="0" applyNumberFormat="1" applyFont="1" applyFill="1" applyBorder="1" applyAlignment="1">
      <alignment horizontal="center" vertical="center"/>
    </xf>
    <xf numFmtId="0" fontId="40" fillId="0" borderId="0" xfId="0" applyFont="1" applyAlignment="1">
      <alignment horizontal="left" vertical="top" wrapText="1" readingOrder="1"/>
    </xf>
    <xf numFmtId="0" fontId="33" fillId="0" borderId="0" xfId="0" applyFont="1"/>
    <xf numFmtId="0" fontId="11" fillId="0" borderId="0" xfId="0" applyFont="1" applyAlignment="1">
      <alignment vertical="center"/>
    </xf>
    <xf numFmtId="0" fontId="11" fillId="0" borderId="0" xfId="0" applyFont="1"/>
    <xf numFmtId="0" fontId="35" fillId="0" borderId="2" xfId="0" applyFont="1" applyBorder="1"/>
    <xf numFmtId="0" fontId="42" fillId="0" borderId="0" xfId="0" applyFont="1" applyAlignment="1">
      <alignment horizontal="left" vertical="center" wrapText="1"/>
    </xf>
    <xf numFmtId="0" fontId="42" fillId="0" borderId="7" xfId="0" applyFont="1" applyBorder="1" applyAlignment="1">
      <alignment horizontal="left" vertical="center" wrapText="1"/>
    </xf>
    <xf numFmtId="0" fontId="43" fillId="0" borderId="8" xfId="0" applyFont="1" applyBorder="1" applyAlignment="1">
      <alignment horizontal="left" vertical="center" wrapText="1"/>
    </xf>
    <xf numFmtId="0" fontId="42" fillId="0" borderId="8" xfId="0" applyFont="1" applyBorder="1" applyAlignment="1">
      <alignment horizontal="left" vertical="center" wrapText="1"/>
    </xf>
    <xf numFmtId="0" fontId="43" fillId="0" borderId="9" xfId="0" applyFont="1" applyBorder="1" applyAlignment="1">
      <alignment horizontal="left" vertical="center" wrapText="1"/>
    </xf>
    <xf numFmtId="0" fontId="42" fillId="0" borderId="9" xfId="0" applyFont="1" applyBorder="1" applyAlignment="1">
      <alignment horizontal="left" vertical="center" wrapText="1"/>
    </xf>
    <xf numFmtId="165" fontId="10" fillId="8" borderId="1" xfId="0" applyNumberFormat="1" applyFont="1" applyFill="1" applyBorder="1" applyAlignment="1">
      <alignment horizontal="center" vertical="center" wrapText="1"/>
    </xf>
    <xf numFmtId="0" fontId="42" fillId="0" borderId="4" xfId="0" applyFont="1" applyBorder="1" applyAlignment="1">
      <alignment horizontal="left" vertical="center" wrapText="1"/>
    </xf>
    <xf numFmtId="0" fontId="43" fillId="0" borderId="0" xfId="0" applyFont="1" applyAlignment="1">
      <alignment horizontal="left" vertical="center" wrapText="1"/>
    </xf>
    <xf numFmtId="0" fontId="43" fillId="0" borderId="7" xfId="0" applyFont="1" applyBorder="1" applyAlignment="1">
      <alignment horizontal="left" vertical="center" wrapText="1"/>
    </xf>
    <xf numFmtId="165" fontId="10" fillId="8" borderId="1" xfId="0" applyNumberFormat="1" applyFont="1" applyFill="1" applyBorder="1" applyAlignment="1">
      <alignment horizontal="center" vertical="center"/>
    </xf>
  </cellXfs>
  <cellStyles count="3">
    <cellStyle name="Comma" xfId="1" builtinId="3"/>
    <cellStyle name="Comma 2" xfId="2" xr:uid="{ACB911D6-7679-4576-A614-F06514376A31}"/>
    <cellStyle name="Normal" xfId="0" builtinId="0"/>
  </cellStyles>
  <dxfs count="0"/>
  <tableStyles count="0" defaultTableStyle="TableStyleMedium2" defaultPivotStyle="PivotStyleLight16"/>
  <colors>
    <mruColors>
      <color rgb="FFE6F5F9"/>
      <color rgb="FFDDF1EF"/>
      <color rgb="FFDEE7EA"/>
      <color rgb="FF003E51"/>
      <color rgb="FFFFFFCC"/>
      <color rgb="FFDDE6E4"/>
      <color rgb="FFCCFFFF"/>
      <color rgb="FFCC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261399</xdr:colOff>
      <xdr:row>2</xdr:row>
      <xdr:rowOff>133350</xdr:rowOff>
    </xdr:from>
    <xdr:to>
      <xdr:col>14</xdr:col>
      <xdr:colOff>551319</xdr:colOff>
      <xdr:row>4</xdr:row>
      <xdr:rowOff>167640</xdr:rowOff>
    </xdr:to>
    <xdr:pic>
      <xdr:nvPicPr>
        <xdr:cNvPr id="2" name="Grafik 38">
          <a:extLst>
            <a:ext uri="{FF2B5EF4-FFF2-40B4-BE49-F238E27FC236}">
              <a16:creationId xmlns:a16="http://schemas.microsoft.com/office/drawing/2014/main" id="{F3C17839-A377-FB40-97C0-6D130ECC21BA}"/>
            </a:ext>
          </a:extLst>
        </xdr:cNvPr>
        <xdr:cNvPicPr>
          <a:picLocks noChangeAspect="1"/>
        </xdr:cNvPicPr>
      </xdr:nvPicPr>
      <xdr:blipFill>
        <a:blip xmlns:r="http://schemas.openxmlformats.org/officeDocument/2006/relationships" r:embed="rId1" cstate="screen">
          <a:biLevel thresh="25000"/>
          <a:extLst>
            <a:ext uri="{28A0092B-C50C-407E-A947-70E740481C1C}">
              <a14:useLocalDpi xmlns:a14="http://schemas.microsoft.com/office/drawing/2010/main"/>
            </a:ext>
          </a:extLst>
        </a:blip>
        <a:stretch>
          <a:fillRect/>
        </a:stretch>
      </xdr:blipFill>
      <xdr:spPr>
        <a:xfrm>
          <a:off x="8348124" y="514350"/>
          <a:ext cx="1871070" cy="419100"/>
        </a:xfrm>
        <a:prstGeom prst="rect">
          <a:avLst/>
        </a:prstGeom>
      </xdr:spPr>
    </xdr:pic>
    <xdr:clientData/>
  </xdr:twoCellAnchor>
  <xdr:twoCellAnchor>
    <xdr:from>
      <xdr:col>7</xdr:col>
      <xdr:colOff>119612</xdr:colOff>
      <xdr:row>46</xdr:row>
      <xdr:rowOff>86284</xdr:rowOff>
    </xdr:from>
    <xdr:to>
      <xdr:col>24</xdr:col>
      <xdr:colOff>242334</xdr:colOff>
      <xdr:row>52</xdr:row>
      <xdr:rowOff>104907</xdr:rowOff>
    </xdr:to>
    <xdr:sp macro="" textlink="">
      <xdr:nvSpPr>
        <xdr:cNvPr id="9" name="Title 2">
          <a:extLst>
            <a:ext uri="{FF2B5EF4-FFF2-40B4-BE49-F238E27FC236}">
              <a16:creationId xmlns:a16="http://schemas.microsoft.com/office/drawing/2014/main" id="{236F7741-EAF7-D21A-DFC7-2CC56372548E}"/>
            </a:ext>
          </a:extLst>
        </xdr:cNvPr>
        <xdr:cNvSpPr txBox="1">
          <a:spLocks/>
        </xdr:cNvSpPr>
      </xdr:nvSpPr>
      <xdr:spPr>
        <a:xfrm>
          <a:off x="4453487" y="10630459"/>
          <a:ext cx="10333522" cy="1104473"/>
        </a:xfrm>
        <a:prstGeom prst="rect">
          <a:avLst/>
        </a:prstGeom>
      </xdr:spPr>
      <xdr:txBody>
        <a:bodyPr wrap="square"/>
        <a:lstStyle>
          <a:defPPr>
            <a:defRPr lang="en-US"/>
          </a:defPPr>
          <a:lvl1pPr marL="0" algn="l" defTabSz="1828709" rtl="0" eaLnBrk="1" latinLnBrk="0" hangingPunct="1">
            <a:lnSpc>
              <a:spcPct val="81000"/>
            </a:lnSpc>
            <a:spcBef>
              <a:spcPct val="0"/>
            </a:spcBef>
            <a:buNone/>
            <a:defRPr sz="11500" b="0" kern="1200" cap="all" spc="-400" baseline="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355" rtl="0" eaLnBrk="1" fontAlgn="auto" latinLnBrk="0" hangingPunct="1">
            <a:lnSpc>
              <a:spcPct val="100000"/>
            </a:lnSpc>
            <a:spcBef>
              <a:spcPct val="0"/>
            </a:spcBef>
            <a:spcAft>
              <a:spcPts val="0"/>
            </a:spcAft>
            <a:buClrTx/>
            <a:buSzTx/>
            <a:buFontTx/>
            <a:buNone/>
            <a:tabLst/>
            <a:defRPr/>
          </a:pPr>
          <a:endParaRPr kumimoji="0" lang="en-GB" sz="5900" b="0" i="0" u="none" strike="noStrike" kern="1200" cap="none" spc="0" normalizeH="0" baseline="0">
            <a:ln>
              <a:noFill/>
            </a:ln>
            <a:solidFill>
              <a:prstClr val="white"/>
            </a:solidFill>
            <a:effectLst/>
            <a:uLnTx/>
            <a:uFillTx/>
            <a:latin typeface="Georgia" panose="02040502050405020303" pitchFamily="18" charset="0"/>
            <a:ea typeface="+mj-ea"/>
            <a:cs typeface="Suranna" panose="02000600000000000000" pitchFamily="2" charset="0"/>
          </a:endParaRPr>
        </a:p>
      </xdr:txBody>
    </xdr:sp>
    <xdr:clientData/>
  </xdr:twoCellAnchor>
  <xdr:twoCellAnchor>
    <xdr:from>
      <xdr:col>3</xdr:col>
      <xdr:colOff>119612</xdr:colOff>
      <xdr:row>12</xdr:row>
      <xdr:rowOff>10084</xdr:rowOff>
    </xdr:from>
    <xdr:to>
      <xdr:col>19</xdr:col>
      <xdr:colOff>51834</xdr:colOff>
      <xdr:row>13</xdr:row>
      <xdr:rowOff>209682</xdr:rowOff>
    </xdr:to>
    <xdr:sp macro="" textlink="">
      <xdr:nvSpPr>
        <xdr:cNvPr id="26" name="Title 2">
          <a:extLst>
            <a:ext uri="{FF2B5EF4-FFF2-40B4-BE49-F238E27FC236}">
              <a16:creationId xmlns:a16="http://schemas.microsoft.com/office/drawing/2014/main" id="{236F7741-EAF7-D21A-DFC7-2CC56372548E}"/>
            </a:ext>
          </a:extLst>
        </xdr:cNvPr>
        <xdr:cNvSpPr txBox="1">
          <a:spLocks/>
        </xdr:cNvSpPr>
      </xdr:nvSpPr>
      <xdr:spPr>
        <a:xfrm>
          <a:off x="1195937" y="4248709"/>
          <a:ext cx="10333522" cy="1104473"/>
        </a:xfrm>
        <a:prstGeom prst="rect">
          <a:avLst/>
        </a:prstGeom>
      </xdr:spPr>
      <xdr:txBody>
        <a:bodyPr wrap="square"/>
        <a:lstStyle>
          <a:defPPr>
            <a:defRPr lang="en-US"/>
          </a:defPPr>
          <a:lvl1pPr marL="0" algn="l" defTabSz="1828709" rtl="0" eaLnBrk="1" latinLnBrk="0" hangingPunct="1">
            <a:lnSpc>
              <a:spcPct val="81000"/>
            </a:lnSpc>
            <a:spcBef>
              <a:spcPct val="0"/>
            </a:spcBef>
            <a:buNone/>
            <a:defRPr sz="11500" b="0" kern="1200" cap="all" spc="-400" baseline="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355" rtl="0" eaLnBrk="1" fontAlgn="auto" latinLnBrk="0" hangingPunct="1">
            <a:lnSpc>
              <a:spcPct val="100000"/>
            </a:lnSpc>
            <a:spcBef>
              <a:spcPct val="0"/>
            </a:spcBef>
            <a:spcAft>
              <a:spcPts val="0"/>
            </a:spcAft>
            <a:buClrTx/>
            <a:buSzTx/>
            <a:buFontTx/>
            <a:buNone/>
            <a:tabLst/>
            <a:defRPr/>
          </a:pPr>
          <a:endParaRPr kumimoji="0" lang="en-GB" sz="5900" b="0" i="0" u="none" strike="noStrike" kern="1200" cap="none" spc="0" normalizeH="0" baseline="0">
            <a:ln>
              <a:noFill/>
            </a:ln>
            <a:solidFill>
              <a:prstClr val="white"/>
            </a:solidFill>
            <a:effectLst/>
            <a:uLnTx/>
            <a:uFillTx/>
            <a:latin typeface="Georgia" panose="02040502050405020303" pitchFamily="18" charset="0"/>
            <a:ea typeface="+mj-ea"/>
            <a:cs typeface="Suranna" panose="02000600000000000000" pitchFamily="2" charset="0"/>
          </a:endParaRPr>
        </a:p>
      </xdr:txBody>
    </xdr:sp>
    <xdr:clientData/>
  </xdr:twoCellAnchor>
  <xdr:twoCellAnchor>
    <xdr:from>
      <xdr:col>8</xdr:col>
      <xdr:colOff>24614</xdr:colOff>
      <xdr:row>2</xdr:row>
      <xdr:rowOff>10315</xdr:rowOff>
    </xdr:from>
    <xdr:to>
      <xdr:col>11</xdr:col>
      <xdr:colOff>23009</xdr:colOff>
      <xdr:row>3</xdr:row>
      <xdr:rowOff>28870</xdr:rowOff>
    </xdr:to>
    <xdr:sp macro="" textlink="">
      <xdr:nvSpPr>
        <xdr:cNvPr id="30" name="Footer Placeholder 1">
          <a:extLst>
            <a:ext uri="{FF2B5EF4-FFF2-40B4-BE49-F238E27FC236}">
              <a16:creationId xmlns:a16="http://schemas.microsoft.com/office/drawing/2014/main" id="{5CEDE1B9-76A9-BC55-70B2-9A51EDD84818}"/>
            </a:ext>
          </a:extLst>
        </xdr:cNvPr>
        <xdr:cNvSpPr txBox="1">
          <a:spLocks/>
        </xdr:cNvSpPr>
      </xdr:nvSpPr>
      <xdr:spPr>
        <a:xfrm>
          <a:off x="5149064" y="372265"/>
          <a:ext cx="2427270" cy="199530"/>
        </a:xfrm>
        <a:prstGeom prst="rect">
          <a:avLst/>
        </a:prstGeom>
      </xdr:spPr>
      <xdr:txBody>
        <a:bodyPr wrap="square"/>
        <a:lstStyle>
          <a:defPPr>
            <a:defRPr lang="en-US"/>
          </a:defPPr>
          <a:lvl1pPr marL="0" algn="l" defTabSz="1828709" rtl="0" eaLnBrk="1" latinLnBrk="0" hangingPunct="1">
            <a:defRPr sz="3600" kern="1200">
              <a:solidFill>
                <a:schemeClr val="tx1"/>
              </a:solidFill>
              <a:latin typeface="+mn-lt"/>
              <a:ea typeface="+mn-ea"/>
              <a:cs typeface="+mn-cs"/>
            </a:defRPr>
          </a:lvl1pPr>
          <a:lvl2pPr marL="914354" algn="l" defTabSz="1828709" rtl="0" eaLnBrk="1" latinLnBrk="0" hangingPunct="1">
            <a:defRPr sz="3600" kern="1200">
              <a:solidFill>
                <a:schemeClr val="tx1"/>
              </a:solidFill>
              <a:latin typeface="+mn-lt"/>
              <a:ea typeface="+mn-ea"/>
              <a:cs typeface="+mn-cs"/>
            </a:defRPr>
          </a:lvl2pPr>
          <a:lvl3pPr marL="1828709" algn="l" defTabSz="1828709" rtl="0" eaLnBrk="1" latinLnBrk="0" hangingPunct="1">
            <a:defRPr sz="3600" kern="1200">
              <a:solidFill>
                <a:schemeClr val="tx1"/>
              </a:solidFill>
              <a:latin typeface="+mn-lt"/>
              <a:ea typeface="+mn-ea"/>
              <a:cs typeface="+mn-cs"/>
            </a:defRPr>
          </a:lvl3pPr>
          <a:lvl4pPr marL="2743063" algn="l" defTabSz="1828709" rtl="0" eaLnBrk="1" latinLnBrk="0" hangingPunct="1">
            <a:defRPr sz="3600" kern="1200">
              <a:solidFill>
                <a:schemeClr val="tx1"/>
              </a:solidFill>
              <a:latin typeface="+mn-lt"/>
              <a:ea typeface="+mn-ea"/>
              <a:cs typeface="+mn-cs"/>
            </a:defRPr>
          </a:lvl4pPr>
          <a:lvl5pPr marL="3657417" algn="l" defTabSz="1828709" rtl="0" eaLnBrk="1" latinLnBrk="0" hangingPunct="1">
            <a:defRPr sz="3600" kern="1200">
              <a:solidFill>
                <a:schemeClr val="tx1"/>
              </a:solidFill>
              <a:latin typeface="+mn-lt"/>
              <a:ea typeface="+mn-ea"/>
              <a:cs typeface="+mn-cs"/>
            </a:defRPr>
          </a:lvl5pPr>
          <a:lvl6pPr marL="4571771" algn="l" defTabSz="1828709" rtl="0" eaLnBrk="1" latinLnBrk="0" hangingPunct="1">
            <a:defRPr sz="3600" kern="1200">
              <a:solidFill>
                <a:schemeClr val="tx1"/>
              </a:solidFill>
              <a:latin typeface="+mn-lt"/>
              <a:ea typeface="+mn-ea"/>
              <a:cs typeface="+mn-cs"/>
            </a:defRPr>
          </a:lvl6pPr>
          <a:lvl7pPr marL="5486126" algn="l" defTabSz="1828709" rtl="0" eaLnBrk="1" latinLnBrk="0" hangingPunct="1">
            <a:defRPr sz="3600" kern="1200">
              <a:solidFill>
                <a:schemeClr val="tx1"/>
              </a:solidFill>
              <a:latin typeface="+mn-lt"/>
              <a:ea typeface="+mn-ea"/>
              <a:cs typeface="+mn-cs"/>
            </a:defRPr>
          </a:lvl7pPr>
          <a:lvl8pPr marL="6400480" algn="l" defTabSz="1828709" rtl="0" eaLnBrk="1" latinLnBrk="0" hangingPunct="1">
            <a:defRPr sz="3600" kern="1200">
              <a:solidFill>
                <a:schemeClr val="tx1"/>
              </a:solidFill>
              <a:latin typeface="+mn-lt"/>
              <a:ea typeface="+mn-ea"/>
              <a:cs typeface="+mn-cs"/>
            </a:defRPr>
          </a:lvl8pPr>
          <a:lvl9pPr marL="7314834" algn="l" defTabSz="1828709" rtl="0" eaLnBrk="1" latinLnBrk="0" hangingPunct="1">
            <a:defRPr sz="3600" kern="1200">
              <a:solidFill>
                <a:schemeClr val="tx1"/>
              </a:solidFill>
              <a:latin typeface="+mn-lt"/>
              <a:ea typeface="+mn-ea"/>
              <a:cs typeface="+mn-cs"/>
            </a:defRPr>
          </a:lvl9pPr>
        </a:lstStyle>
        <a:p>
          <a:pPr marL="0" marR="0" lvl="0" indent="0" algn="ctr" defTabSz="914355" rtl="0" eaLnBrk="1" fontAlgn="auto" latinLnBrk="0" hangingPunct="1">
            <a:lnSpc>
              <a:spcPct val="100000"/>
            </a:lnSpc>
            <a:spcBef>
              <a:spcPts val="0"/>
            </a:spcBef>
            <a:spcAft>
              <a:spcPts val="0"/>
            </a:spcAft>
            <a:buClrTx/>
            <a:buSzTx/>
            <a:buFontTx/>
            <a:buNone/>
            <a:tabLst/>
            <a:defRPr/>
          </a:pPr>
          <a:r>
            <a:rPr lang="en-US" sz="1000">
              <a:solidFill>
                <a:schemeClr val="bg1"/>
              </a:solidFill>
              <a:latin typeface="Plus Jakarta Sans" pitchFamily="2" charset="77"/>
              <a:cs typeface="Plus Jakarta Sans" pitchFamily="2" charset="77"/>
            </a:rPr>
            <a:t>Strictly Confidential</a:t>
          </a:r>
          <a:endParaRPr kumimoji="0" lang="en-US" sz="1000" b="0" i="0" u="none" strike="noStrike" kern="1200" cap="none" spc="0" normalizeH="0" baseline="0">
            <a:ln>
              <a:noFill/>
            </a:ln>
            <a:solidFill>
              <a:schemeClr val="bg1"/>
            </a:solidFill>
            <a:effectLst/>
            <a:uLnTx/>
            <a:uFillTx/>
            <a:latin typeface="Plus Jakarta Sans" pitchFamily="2" charset="77"/>
            <a:ea typeface="+mn-ea"/>
            <a:cs typeface="Plus Jakarta Sans" pitchFamily="2" charset="77"/>
          </a:endParaRPr>
        </a:p>
      </xdr:txBody>
    </xdr:sp>
    <xdr:clientData/>
  </xdr:twoCellAnchor>
  <xdr:twoCellAnchor editAs="oneCell">
    <xdr:from>
      <xdr:col>2</xdr:col>
      <xdr:colOff>396</xdr:colOff>
      <xdr:row>2</xdr:row>
      <xdr:rowOff>0</xdr:rowOff>
    </xdr:from>
    <xdr:to>
      <xdr:col>17</xdr:col>
      <xdr:colOff>403066</xdr:colOff>
      <xdr:row>15</xdr:row>
      <xdr:rowOff>1082860</xdr:rowOff>
    </xdr:to>
    <xdr:pic>
      <xdr:nvPicPr>
        <xdr:cNvPr id="47" name="Picture 46">
          <a:extLst>
            <a:ext uri="{FF2B5EF4-FFF2-40B4-BE49-F238E27FC236}">
              <a16:creationId xmlns:a16="http://schemas.microsoft.com/office/drawing/2014/main" id="{BC6B7A4B-56B0-213A-B938-40CE02C07E7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67096" y="361950"/>
          <a:ext cx="12190810" cy="6855010"/>
        </a:xfrm>
        <a:prstGeom prst="rect">
          <a:avLst/>
        </a:prstGeom>
      </xdr:spPr>
    </xdr:pic>
    <xdr:clientData/>
  </xdr:twoCellAnchor>
  <xdr:twoCellAnchor>
    <xdr:from>
      <xdr:col>2</xdr:col>
      <xdr:colOff>396</xdr:colOff>
      <xdr:row>2</xdr:row>
      <xdr:rowOff>0</xdr:rowOff>
    </xdr:from>
    <xdr:to>
      <xdr:col>17</xdr:col>
      <xdr:colOff>409177</xdr:colOff>
      <xdr:row>10</xdr:row>
      <xdr:rowOff>36694</xdr:rowOff>
    </xdr:to>
    <xdr:sp macro="" textlink="">
      <xdr:nvSpPr>
        <xdr:cNvPr id="48" name="Rectangle 47">
          <a:extLst>
            <a:ext uri="{FF2B5EF4-FFF2-40B4-BE49-F238E27FC236}">
              <a16:creationId xmlns:a16="http://schemas.microsoft.com/office/drawing/2014/main" id="{D0796C7F-BA41-59F1-56B5-CCFDEEFDF748}"/>
            </a:ext>
          </a:extLst>
        </xdr:cNvPr>
        <xdr:cNvSpPr/>
      </xdr:nvSpPr>
      <xdr:spPr>
        <a:xfrm>
          <a:off x="267096" y="361950"/>
          <a:ext cx="12191206" cy="3551419"/>
        </a:xfrm>
        <a:prstGeom prst="rect">
          <a:avLst/>
        </a:prstGeom>
        <a:gradFill>
          <a:gsLst>
            <a:gs pos="0">
              <a:schemeClr val="tx1">
                <a:alpha val="77000"/>
              </a:schemeClr>
            </a:gs>
            <a:gs pos="100000">
              <a:schemeClr val="tx1">
                <a:alpha val="0"/>
              </a:schemeClr>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355"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white"/>
            </a:solidFill>
            <a:effectLst/>
            <a:uLnTx/>
            <a:uFillTx/>
            <a:latin typeface="Georgia"/>
            <a:ea typeface="+mn-ea"/>
            <a:cs typeface="+mn-cs"/>
          </a:endParaRPr>
        </a:p>
      </xdr:txBody>
    </xdr:sp>
    <xdr:clientData/>
  </xdr:twoCellAnchor>
  <xdr:twoCellAnchor>
    <xdr:from>
      <xdr:col>2</xdr:col>
      <xdr:colOff>0</xdr:colOff>
      <xdr:row>12</xdr:row>
      <xdr:rowOff>367079</xdr:rowOff>
    </xdr:from>
    <xdr:to>
      <xdr:col>17</xdr:col>
      <xdr:colOff>408781</xdr:colOff>
      <xdr:row>15</xdr:row>
      <xdr:rowOff>1082860</xdr:rowOff>
    </xdr:to>
    <xdr:sp macro="" textlink="">
      <xdr:nvSpPr>
        <xdr:cNvPr id="49" name="Rectangle 48">
          <a:extLst>
            <a:ext uri="{FF2B5EF4-FFF2-40B4-BE49-F238E27FC236}">
              <a16:creationId xmlns:a16="http://schemas.microsoft.com/office/drawing/2014/main" id="{AFAF02DF-875B-C4DA-7FE5-D6E25C1B6EEA}"/>
            </a:ext>
          </a:extLst>
        </xdr:cNvPr>
        <xdr:cNvSpPr/>
      </xdr:nvSpPr>
      <xdr:spPr>
        <a:xfrm rot="10800000">
          <a:off x="266700" y="4605704"/>
          <a:ext cx="12191206" cy="2611256"/>
        </a:xfrm>
        <a:prstGeom prst="rect">
          <a:avLst/>
        </a:prstGeom>
        <a:gradFill>
          <a:gsLst>
            <a:gs pos="0">
              <a:schemeClr val="tx1">
                <a:alpha val="77000"/>
              </a:schemeClr>
            </a:gs>
            <a:gs pos="100000">
              <a:schemeClr val="tx1">
                <a:alpha val="0"/>
              </a:schemeClr>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355"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white"/>
            </a:solidFill>
            <a:effectLst/>
            <a:uLnTx/>
            <a:uFillTx/>
            <a:latin typeface="Georgia"/>
            <a:ea typeface="+mn-ea"/>
            <a:cs typeface="+mn-cs"/>
          </a:endParaRPr>
        </a:p>
      </xdr:txBody>
    </xdr:sp>
    <xdr:clientData/>
  </xdr:twoCellAnchor>
  <xdr:twoCellAnchor>
    <xdr:from>
      <xdr:col>3</xdr:col>
      <xdr:colOff>119612</xdr:colOff>
      <xdr:row>12</xdr:row>
      <xdr:rowOff>10084</xdr:rowOff>
    </xdr:from>
    <xdr:to>
      <xdr:col>16</xdr:col>
      <xdr:colOff>70884</xdr:colOff>
      <xdr:row>13</xdr:row>
      <xdr:rowOff>209682</xdr:rowOff>
    </xdr:to>
    <xdr:sp macro="" textlink="">
      <xdr:nvSpPr>
        <xdr:cNvPr id="50" name="Title 2">
          <a:extLst>
            <a:ext uri="{FF2B5EF4-FFF2-40B4-BE49-F238E27FC236}">
              <a16:creationId xmlns:a16="http://schemas.microsoft.com/office/drawing/2014/main" id="{236F7741-EAF7-D21A-DFC7-2CC56372548E}"/>
            </a:ext>
          </a:extLst>
        </xdr:cNvPr>
        <xdr:cNvSpPr txBox="1">
          <a:spLocks/>
        </xdr:cNvSpPr>
      </xdr:nvSpPr>
      <xdr:spPr>
        <a:xfrm>
          <a:off x="1195937" y="4248709"/>
          <a:ext cx="10333522" cy="1104473"/>
        </a:xfrm>
        <a:prstGeom prst="rect">
          <a:avLst/>
        </a:prstGeom>
      </xdr:spPr>
      <xdr:txBody>
        <a:bodyPr wrap="square"/>
        <a:lstStyle>
          <a:defPPr>
            <a:defRPr lang="en-US"/>
          </a:defPPr>
          <a:lvl1pPr marL="0" algn="l" defTabSz="1828709" rtl="0" eaLnBrk="1" latinLnBrk="0" hangingPunct="1">
            <a:lnSpc>
              <a:spcPct val="81000"/>
            </a:lnSpc>
            <a:spcBef>
              <a:spcPct val="0"/>
            </a:spcBef>
            <a:buNone/>
            <a:defRPr sz="11500" b="0" kern="1200" cap="all" spc="-400" baseline="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355" rtl="0" eaLnBrk="1" fontAlgn="auto" latinLnBrk="0" hangingPunct="1">
            <a:lnSpc>
              <a:spcPct val="100000"/>
            </a:lnSpc>
            <a:spcBef>
              <a:spcPct val="0"/>
            </a:spcBef>
            <a:spcAft>
              <a:spcPts val="0"/>
            </a:spcAft>
            <a:buClrTx/>
            <a:buSzTx/>
            <a:buFontTx/>
            <a:buNone/>
            <a:tabLst/>
            <a:defRPr/>
          </a:pPr>
          <a:endParaRPr kumimoji="0" lang="en-GB" sz="5900" b="0" i="0" u="none" strike="noStrike" kern="1200" cap="none" spc="0" normalizeH="0" baseline="0">
            <a:ln>
              <a:noFill/>
            </a:ln>
            <a:solidFill>
              <a:prstClr val="white"/>
            </a:solidFill>
            <a:effectLst/>
            <a:uLnTx/>
            <a:uFillTx/>
            <a:latin typeface="Georgia" panose="02040502050405020303" pitchFamily="18" charset="0"/>
            <a:ea typeface="+mj-ea"/>
            <a:cs typeface="Suranna" panose="02000600000000000000" pitchFamily="2" charset="0"/>
          </a:endParaRPr>
        </a:p>
      </xdr:txBody>
    </xdr:sp>
    <xdr:clientData/>
  </xdr:twoCellAnchor>
  <xdr:twoCellAnchor editAs="oneCell">
    <xdr:from>
      <xdr:col>8</xdr:col>
      <xdr:colOff>167679</xdr:colOff>
      <xdr:row>14</xdr:row>
      <xdr:rowOff>466857</xdr:rowOff>
    </xdr:from>
    <xdr:to>
      <xdr:col>10</xdr:col>
      <xdr:colOff>688776</xdr:colOff>
      <xdr:row>15</xdr:row>
      <xdr:rowOff>396240</xdr:rowOff>
    </xdr:to>
    <xdr:pic>
      <xdr:nvPicPr>
        <xdr:cNvPr id="52" name="Picture 51">
          <a:extLst>
            <a:ext uri="{FF2B5EF4-FFF2-40B4-BE49-F238E27FC236}">
              <a16:creationId xmlns:a16="http://schemas.microsoft.com/office/drawing/2014/main" id="{1B3DB7E0-7766-C5AF-C5F6-FA864B65191B}"/>
            </a:ext>
          </a:extLst>
        </xdr:cNvPr>
        <xdr:cNvPicPr>
          <a:picLocks noChangeAspect="1"/>
        </xdr:cNvPicPr>
      </xdr:nvPicPr>
      <xdr:blipFill>
        <a:blip xmlns:r="http://schemas.openxmlformats.org/officeDocument/2006/relationships" r:embed="rId3"/>
        <a:stretch>
          <a:fillRect/>
        </a:stretch>
      </xdr:blipFill>
      <xdr:spPr>
        <a:xfrm>
          <a:off x="5292129" y="6048507"/>
          <a:ext cx="2140347" cy="476118"/>
        </a:xfrm>
        <a:prstGeom prst="rect">
          <a:avLst/>
        </a:prstGeom>
      </xdr:spPr>
    </xdr:pic>
    <xdr:clientData/>
  </xdr:twoCellAnchor>
  <xdr:twoCellAnchor>
    <xdr:from>
      <xdr:col>3</xdr:col>
      <xdr:colOff>119612</xdr:colOff>
      <xdr:row>4</xdr:row>
      <xdr:rowOff>162598</xdr:rowOff>
    </xdr:from>
    <xdr:to>
      <xdr:col>16</xdr:col>
      <xdr:colOff>70884</xdr:colOff>
      <xdr:row>8</xdr:row>
      <xdr:rowOff>1229232</xdr:rowOff>
    </xdr:to>
    <xdr:sp macro="" textlink="">
      <xdr:nvSpPr>
        <xdr:cNvPr id="53" name="Title 2">
          <a:extLst>
            <a:ext uri="{FF2B5EF4-FFF2-40B4-BE49-F238E27FC236}">
              <a16:creationId xmlns:a16="http://schemas.microsoft.com/office/drawing/2014/main" id="{F9DFA591-1202-95DC-0245-6F00F2DA799E}"/>
            </a:ext>
          </a:extLst>
        </xdr:cNvPr>
        <xdr:cNvSpPr txBox="1">
          <a:spLocks/>
        </xdr:cNvSpPr>
      </xdr:nvSpPr>
      <xdr:spPr>
        <a:xfrm>
          <a:off x="1195937" y="886498"/>
          <a:ext cx="10333522" cy="1790534"/>
        </a:xfrm>
        <a:prstGeom prst="rect">
          <a:avLst/>
        </a:prstGeom>
      </xdr:spPr>
      <xdr:txBody>
        <a:bodyPr wrap="square"/>
        <a:lstStyle>
          <a:defPPr>
            <a:defRPr lang="en-US"/>
          </a:defPPr>
          <a:lvl1pPr marL="0" algn="l" defTabSz="1828709" rtl="0" eaLnBrk="1" latinLnBrk="0" hangingPunct="1">
            <a:lnSpc>
              <a:spcPct val="81000"/>
            </a:lnSpc>
            <a:spcBef>
              <a:spcPct val="0"/>
            </a:spcBef>
            <a:buNone/>
            <a:defRPr sz="11500" b="0" kern="1200" cap="all" spc="-400" baseline="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355" rtl="0" eaLnBrk="1" fontAlgn="auto" latinLnBrk="0" hangingPunct="1">
            <a:lnSpc>
              <a:spcPct val="81000"/>
            </a:lnSpc>
            <a:spcBef>
              <a:spcPct val="0"/>
            </a:spcBef>
            <a:spcAft>
              <a:spcPts val="0"/>
            </a:spcAft>
            <a:buClrTx/>
            <a:buSzTx/>
            <a:buFontTx/>
            <a:buNone/>
            <a:tabLst/>
            <a:defRPr/>
          </a:pPr>
          <a:r>
            <a:rPr kumimoji="0" lang="en-GB" sz="5400" b="0" i="0" u="none" strike="noStrike" kern="1200" cap="none" spc="0" normalizeH="0" baseline="0">
              <a:ln>
                <a:noFill/>
              </a:ln>
              <a:solidFill>
                <a:prstClr val="white"/>
              </a:solidFill>
              <a:effectLst/>
              <a:uLnTx/>
              <a:uFillTx/>
              <a:latin typeface="Poppins" panose="00000500000000000000" pitchFamily="2" charset="0"/>
              <a:ea typeface="+mj-ea"/>
              <a:cs typeface="Poppins" panose="00000500000000000000" pitchFamily="2" charset="0"/>
            </a:rPr>
            <a:t>IFRS to </a:t>
          </a:r>
          <a:r>
            <a:rPr kumimoji="0" lang="en-US" sz="5400" b="0" i="0" u="none" strike="noStrike" kern="1200" cap="none" spc="0" normalizeH="0" baseline="0">
              <a:ln>
                <a:noFill/>
              </a:ln>
              <a:solidFill>
                <a:prstClr val="white"/>
              </a:solidFill>
              <a:effectLst/>
              <a:uLnTx/>
              <a:uFillTx/>
              <a:latin typeface="Poppins" panose="00000500000000000000" pitchFamily="2" charset="0"/>
              <a:ea typeface="+mj-ea"/>
              <a:cs typeface="Poppins" panose="00000500000000000000" pitchFamily="2" charset="0"/>
            </a:rPr>
            <a:t>US GAAP Conversion</a:t>
          </a:r>
          <a:endParaRPr kumimoji="0" lang="en-GB" sz="5400" b="0" i="0" u="none" strike="noStrike" kern="1200" cap="none" spc="0" normalizeH="0" baseline="0">
            <a:ln>
              <a:noFill/>
            </a:ln>
            <a:solidFill>
              <a:prstClr val="white"/>
            </a:solidFill>
            <a:effectLst/>
            <a:uLnTx/>
            <a:uFillTx/>
            <a:latin typeface="Poppins" panose="00000500000000000000" pitchFamily="2" charset="0"/>
            <a:ea typeface="+mj-ea"/>
            <a:cs typeface="Poppins" panose="00000500000000000000" pitchFamily="2" charset="0"/>
          </a:endParaRPr>
        </a:p>
      </xdr:txBody>
    </xdr:sp>
    <xdr:clientData/>
  </xdr:twoCellAnchor>
  <xdr:twoCellAnchor>
    <xdr:from>
      <xdr:col>8</xdr:col>
      <xdr:colOff>24614</xdr:colOff>
      <xdr:row>2</xdr:row>
      <xdr:rowOff>10315</xdr:rowOff>
    </xdr:from>
    <xdr:to>
      <xdr:col>11</xdr:col>
      <xdr:colOff>23009</xdr:colOff>
      <xdr:row>3</xdr:row>
      <xdr:rowOff>28870</xdr:rowOff>
    </xdr:to>
    <xdr:sp macro="" textlink="">
      <xdr:nvSpPr>
        <xdr:cNvPr id="54" name="Footer Placeholder 1">
          <a:extLst>
            <a:ext uri="{FF2B5EF4-FFF2-40B4-BE49-F238E27FC236}">
              <a16:creationId xmlns:a16="http://schemas.microsoft.com/office/drawing/2014/main" id="{5CEDE1B9-76A9-BC55-70B2-9A51EDD84818}"/>
            </a:ext>
          </a:extLst>
        </xdr:cNvPr>
        <xdr:cNvSpPr txBox="1">
          <a:spLocks/>
        </xdr:cNvSpPr>
      </xdr:nvSpPr>
      <xdr:spPr>
        <a:xfrm>
          <a:off x="5149064" y="372265"/>
          <a:ext cx="2427270" cy="199530"/>
        </a:xfrm>
        <a:prstGeom prst="rect">
          <a:avLst/>
        </a:prstGeom>
      </xdr:spPr>
      <xdr:txBody>
        <a:bodyPr wrap="square"/>
        <a:lstStyle>
          <a:defPPr>
            <a:defRPr lang="en-US"/>
          </a:defPPr>
          <a:lvl1pPr marL="0" algn="l" defTabSz="1828709" rtl="0" eaLnBrk="1" latinLnBrk="0" hangingPunct="1">
            <a:defRPr sz="3600" kern="1200">
              <a:solidFill>
                <a:schemeClr val="tx1"/>
              </a:solidFill>
              <a:latin typeface="+mn-lt"/>
              <a:ea typeface="+mn-ea"/>
              <a:cs typeface="+mn-cs"/>
            </a:defRPr>
          </a:lvl1pPr>
          <a:lvl2pPr marL="914354" algn="l" defTabSz="1828709" rtl="0" eaLnBrk="1" latinLnBrk="0" hangingPunct="1">
            <a:defRPr sz="3600" kern="1200">
              <a:solidFill>
                <a:schemeClr val="tx1"/>
              </a:solidFill>
              <a:latin typeface="+mn-lt"/>
              <a:ea typeface="+mn-ea"/>
              <a:cs typeface="+mn-cs"/>
            </a:defRPr>
          </a:lvl2pPr>
          <a:lvl3pPr marL="1828709" algn="l" defTabSz="1828709" rtl="0" eaLnBrk="1" latinLnBrk="0" hangingPunct="1">
            <a:defRPr sz="3600" kern="1200">
              <a:solidFill>
                <a:schemeClr val="tx1"/>
              </a:solidFill>
              <a:latin typeface="+mn-lt"/>
              <a:ea typeface="+mn-ea"/>
              <a:cs typeface="+mn-cs"/>
            </a:defRPr>
          </a:lvl3pPr>
          <a:lvl4pPr marL="2743063" algn="l" defTabSz="1828709" rtl="0" eaLnBrk="1" latinLnBrk="0" hangingPunct="1">
            <a:defRPr sz="3600" kern="1200">
              <a:solidFill>
                <a:schemeClr val="tx1"/>
              </a:solidFill>
              <a:latin typeface="+mn-lt"/>
              <a:ea typeface="+mn-ea"/>
              <a:cs typeface="+mn-cs"/>
            </a:defRPr>
          </a:lvl4pPr>
          <a:lvl5pPr marL="3657417" algn="l" defTabSz="1828709" rtl="0" eaLnBrk="1" latinLnBrk="0" hangingPunct="1">
            <a:defRPr sz="3600" kern="1200">
              <a:solidFill>
                <a:schemeClr val="tx1"/>
              </a:solidFill>
              <a:latin typeface="+mn-lt"/>
              <a:ea typeface="+mn-ea"/>
              <a:cs typeface="+mn-cs"/>
            </a:defRPr>
          </a:lvl5pPr>
          <a:lvl6pPr marL="4571771" algn="l" defTabSz="1828709" rtl="0" eaLnBrk="1" latinLnBrk="0" hangingPunct="1">
            <a:defRPr sz="3600" kern="1200">
              <a:solidFill>
                <a:schemeClr val="tx1"/>
              </a:solidFill>
              <a:latin typeface="+mn-lt"/>
              <a:ea typeface="+mn-ea"/>
              <a:cs typeface="+mn-cs"/>
            </a:defRPr>
          </a:lvl6pPr>
          <a:lvl7pPr marL="5486126" algn="l" defTabSz="1828709" rtl="0" eaLnBrk="1" latinLnBrk="0" hangingPunct="1">
            <a:defRPr sz="3600" kern="1200">
              <a:solidFill>
                <a:schemeClr val="tx1"/>
              </a:solidFill>
              <a:latin typeface="+mn-lt"/>
              <a:ea typeface="+mn-ea"/>
              <a:cs typeface="+mn-cs"/>
            </a:defRPr>
          </a:lvl7pPr>
          <a:lvl8pPr marL="6400480" algn="l" defTabSz="1828709" rtl="0" eaLnBrk="1" latinLnBrk="0" hangingPunct="1">
            <a:defRPr sz="3600" kern="1200">
              <a:solidFill>
                <a:schemeClr val="tx1"/>
              </a:solidFill>
              <a:latin typeface="+mn-lt"/>
              <a:ea typeface="+mn-ea"/>
              <a:cs typeface="+mn-cs"/>
            </a:defRPr>
          </a:lvl8pPr>
          <a:lvl9pPr marL="7314834" algn="l" defTabSz="1828709" rtl="0" eaLnBrk="1" latinLnBrk="0" hangingPunct="1">
            <a:defRPr sz="3600" kern="1200">
              <a:solidFill>
                <a:schemeClr val="tx1"/>
              </a:solidFill>
              <a:latin typeface="+mn-lt"/>
              <a:ea typeface="+mn-ea"/>
              <a:cs typeface="+mn-cs"/>
            </a:defRPr>
          </a:lvl9pPr>
        </a:lstStyle>
        <a:p>
          <a:pPr marL="0" marR="0" lvl="0" indent="0" algn="ctr" defTabSz="914355" rtl="0" eaLnBrk="1" fontAlgn="auto" latinLnBrk="0" hangingPunct="1">
            <a:lnSpc>
              <a:spcPct val="100000"/>
            </a:lnSpc>
            <a:spcBef>
              <a:spcPts val="0"/>
            </a:spcBef>
            <a:spcAft>
              <a:spcPts val="0"/>
            </a:spcAft>
            <a:buClrTx/>
            <a:buSzTx/>
            <a:buFontTx/>
            <a:buNone/>
            <a:tabLst/>
            <a:defRPr/>
          </a:pPr>
          <a:r>
            <a:rPr lang="en-US" sz="1000">
              <a:solidFill>
                <a:schemeClr val="bg1"/>
              </a:solidFill>
              <a:latin typeface="Poppins" panose="00000500000000000000" pitchFamily="2" charset="0"/>
              <a:cs typeface="Poppins" panose="00000500000000000000" pitchFamily="2" charset="0"/>
            </a:rPr>
            <a:t>Strictly Confidential</a:t>
          </a:r>
          <a:endParaRPr kumimoji="0" lang="en-US" sz="1000" b="0" i="0" u="none" strike="noStrike" kern="1200" cap="none" spc="0" normalizeH="0" baseline="0">
            <a:ln>
              <a:noFill/>
            </a:ln>
            <a:solidFill>
              <a:schemeClr val="bg1"/>
            </a:solidFill>
            <a:effectLst/>
            <a:uLnTx/>
            <a:uFillTx/>
            <a:latin typeface="Poppins" panose="00000500000000000000" pitchFamily="2" charset="0"/>
            <a:ea typeface="+mn-ea"/>
            <a:cs typeface="Poppins" panose="00000500000000000000" pitchFamily="2" charset="0"/>
          </a:endParaRPr>
        </a:p>
      </xdr:txBody>
    </xdr:sp>
    <xdr:clientData/>
  </xdr:twoCellAnchor>
</xdr:wsDr>
</file>

<file path=xl/theme/theme1.xml><?xml version="1.0" encoding="utf-8"?>
<a:theme xmlns:a="http://schemas.openxmlformats.org/drawingml/2006/main" name="Office 2013 - 2022 Theme">
  <a:themeElements>
    <a:clrScheme name="IWG">
      <a:dk1>
        <a:sysClr val="windowText" lastClr="000000"/>
      </a:dk1>
      <a:lt1>
        <a:sysClr val="window" lastClr="FFFFFF"/>
      </a:lt1>
      <a:dk2>
        <a:srgbClr val="595959"/>
      </a:dk2>
      <a:lt2>
        <a:srgbClr val="F2F2F2"/>
      </a:lt2>
      <a:accent1>
        <a:srgbClr val="0093B2"/>
      </a:accent1>
      <a:accent2>
        <a:srgbClr val="5D7975"/>
      </a:accent2>
      <a:accent3>
        <a:srgbClr val="939598"/>
      </a:accent3>
      <a:accent4>
        <a:srgbClr val="C7C8CA"/>
      </a:accent4>
      <a:accent5>
        <a:srgbClr val="E00133"/>
      </a:accent5>
      <a:accent6>
        <a:srgbClr val="5D7975"/>
      </a:accent6>
      <a:hlink>
        <a:srgbClr val="0093B2"/>
      </a:hlink>
      <a:folHlink>
        <a:srgbClr val="0093B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C3E7E-86E9-4D8E-AED4-800275593006}">
  <dimension ref="C3:N17"/>
  <sheetViews>
    <sheetView showGridLines="0" tabSelected="1" zoomScaleNormal="100" zoomScaleSheetLayoutView="100" workbookViewId="0"/>
  </sheetViews>
  <sheetFormatPr defaultRowHeight="14.5"/>
  <cols>
    <col min="1" max="1" width="3.453125" customWidth="1"/>
    <col min="2" max="2" width="2.453125" customWidth="1"/>
    <col min="3" max="14" width="11.81640625" customWidth="1"/>
    <col min="15" max="15" width="12.90625" customWidth="1"/>
    <col min="16" max="17" width="8.54296875" customWidth="1"/>
    <col min="18" max="18" width="8.90625" customWidth="1"/>
  </cols>
  <sheetData>
    <row r="3" spans="3:14">
      <c r="C3" s="201" t="s">
        <v>342</v>
      </c>
      <c r="D3" s="202"/>
      <c r="E3" s="202"/>
      <c r="F3" s="202"/>
      <c r="G3" s="202"/>
      <c r="H3" s="202"/>
      <c r="I3" s="202"/>
      <c r="J3" s="202"/>
      <c r="K3" s="202"/>
      <c r="L3" s="202"/>
      <c r="M3" s="202"/>
      <c r="N3" s="202"/>
    </row>
    <row r="4" spans="3:14">
      <c r="C4" s="202"/>
      <c r="D4" s="202"/>
      <c r="E4" s="202"/>
      <c r="F4" s="202"/>
      <c r="G4" s="202"/>
      <c r="H4" s="202"/>
      <c r="I4" s="202"/>
      <c r="J4" s="202"/>
      <c r="K4" s="202"/>
      <c r="L4" s="202"/>
      <c r="M4" s="202"/>
      <c r="N4" s="202"/>
    </row>
    <row r="5" spans="3:14">
      <c r="C5" s="202"/>
      <c r="D5" s="202"/>
      <c r="E5" s="202"/>
      <c r="F5" s="202"/>
      <c r="G5" s="202"/>
      <c r="H5" s="202"/>
      <c r="I5" s="202"/>
      <c r="J5" s="202"/>
      <c r="K5" s="202"/>
      <c r="L5" s="202"/>
      <c r="M5" s="202"/>
      <c r="N5" s="202"/>
    </row>
    <row r="6" spans="3:14">
      <c r="C6" s="202"/>
      <c r="D6" s="202"/>
      <c r="E6" s="202"/>
      <c r="F6" s="202"/>
      <c r="G6" s="202"/>
      <c r="H6" s="202"/>
      <c r="I6" s="202"/>
      <c r="J6" s="202"/>
      <c r="K6" s="202"/>
      <c r="L6" s="202"/>
      <c r="M6" s="202"/>
      <c r="N6" s="202"/>
    </row>
    <row r="7" spans="3:14">
      <c r="C7" s="202"/>
      <c r="D7" s="202"/>
      <c r="E7" s="202"/>
      <c r="F7" s="202"/>
      <c r="G7" s="202"/>
      <c r="H7" s="202"/>
      <c r="I7" s="202"/>
      <c r="J7" s="202"/>
      <c r="K7" s="202"/>
      <c r="L7" s="202"/>
      <c r="M7" s="202"/>
      <c r="N7" s="202"/>
    </row>
    <row r="8" spans="3:14">
      <c r="C8" s="202"/>
      <c r="D8" s="202"/>
      <c r="E8" s="202"/>
      <c r="F8" s="202"/>
      <c r="G8" s="202"/>
      <c r="H8" s="202"/>
      <c r="I8" s="202"/>
      <c r="J8" s="202"/>
      <c r="K8" s="202"/>
      <c r="L8" s="202"/>
      <c r="M8" s="202"/>
      <c r="N8" s="202"/>
    </row>
    <row r="9" spans="3:14" ht="177" customHeight="1">
      <c r="C9" s="202"/>
      <c r="D9" s="202"/>
      <c r="E9" s="202"/>
      <c r="F9" s="202"/>
      <c r="G9" s="202"/>
      <c r="H9" s="202"/>
      <c r="I9" s="202"/>
      <c r="J9" s="202"/>
      <c r="K9" s="202"/>
      <c r="L9" s="202"/>
      <c r="M9" s="202"/>
      <c r="N9" s="202"/>
    </row>
    <row r="10" spans="3:14">
      <c r="C10" s="202"/>
      <c r="D10" s="202"/>
      <c r="E10" s="202"/>
      <c r="F10" s="202"/>
      <c r="G10" s="202"/>
      <c r="H10" s="202"/>
      <c r="I10" s="202"/>
      <c r="J10" s="202"/>
      <c r="K10" s="202"/>
      <c r="L10" s="202"/>
      <c r="M10" s="202"/>
      <c r="N10" s="202"/>
    </row>
    <row r="11" spans="3:14">
      <c r="C11" s="202"/>
      <c r="D11" s="202"/>
      <c r="E11" s="202"/>
      <c r="F11" s="202"/>
      <c r="G11" s="202"/>
      <c r="H11" s="202"/>
      <c r="I11" s="202"/>
      <c r="J11" s="202"/>
      <c r="K11" s="202"/>
      <c r="L11" s="202"/>
      <c r="M11" s="202"/>
      <c r="N11" s="202"/>
    </row>
    <row r="12" spans="3:14">
      <c r="C12" s="202"/>
      <c r="D12" s="202"/>
      <c r="E12" s="202"/>
      <c r="F12" s="202"/>
      <c r="G12" s="202"/>
      <c r="H12" s="202"/>
      <c r="I12" s="202"/>
      <c r="J12" s="202"/>
      <c r="K12" s="202"/>
      <c r="L12" s="202"/>
      <c r="M12" s="202"/>
      <c r="N12" s="202"/>
    </row>
    <row r="13" spans="3:14" ht="71.400000000000006" customHeight="1">
      <c r="C13" s="202"/>
      <c r="D13" s="202"/>
      <c r="E13" s="202"/>
      <c r="F13" s="202"/>
      <c r="G13" s="202"/>
      <c r="H13" s="202"/>
      <c r="I13" s="202"/>
      <c r="J13" s="202"/>
      <c r="K13" s="202"/>
      <c r="L13" s="202"/>
      <c r="M13" s="202"/>
      <c r="N13" s="202"/>
    </row>
    <row r="14" spans="3:14" ht="34.25" customHeight="1">
      <c r="C14" s="202"/>
      <c r="D14" s="202"/>
      <c r="E14" s="202"/>
      <c r="F14" s="202"/>
      <c r="G14" s="202"/>
      <c r="H14" s="202"/>
      <c r="I14" s="202"/>
      <c r="J14" s="202"/>
      <c r="K14" s="202"/>
      <c r="L14" s="202"/>
      <c r="M14" s="202"/>
      <c r="N14" s="202"/>
    </row>
    <row r="15" spans="3:14" ht="43.75" customHeight="1">
      <c r="C15" s="202"/>
      <c r="D15" s="202"/>
      <c r="E15" s="202"/>
      <c r="F15" s="202"/>
      <c r="G15" s="202"/>
      <c r="H15" s="202"/>
      <c r="I15" s="202"/>
      <c r="J15" s="202"/>
      <c r="K15" s="202"/>
      <c r="L15" s="202"/>
      <c r="M15" s="202"/>
      <c r="N15" s="202"/>
    </row>
    <row r="16" spans="3:14" ht="210" customHeight="1">
      <c r="C16" s="202"/>
      <c r="D16" s="202"/>
      <c r="E16" s="202"/>
      <c r="F16" s="202"/>
      <c r="G16" s="202"/>
      <c r="H16" s="202"/>
      <c r="I16" s="202"/>
      <c r="J16" s="202"/>
      <c r="K16" s="202"/>
      <c r="L16" s="202"/>
      <c r="M16" s="202"/>
      <c r="N16" s="202"/>
    </row>
    <row r="17" spans="3:14" ht="56.25" customHeight="1">
      <c r="C17" s="202"/>
      <c r="D17" s="202"/>
      <c r="E17" s="202"/>
      <c r="F17" s="202"/>
      <c r="G17" s="202"/>
      <c r="H17" s="202"/>
      <c r="I17" s="202"/>
      <c r="J17" s="202"/>
      <c r="K17" s="202"/>
      <c r="L17" s="202"/>
      <c r="M17" s="202"/>
      <c r="N17" s="202"/>
    </row>
  </sheetData>
  <mergeCells count="1">
    <mergeCell ref="C3:N17"/>
  </mergeCells>
  <pageMargins left="0.7" right="0.7" top="0.75" bottom="0.75" header="0.3" footer="0.3"/>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398C4-BB15-4926-B5E8-4A8EC162F081}">
  <dimension ref="A1:K37"/>
  <sheetViews>
    <sheetView showGridLines="0" zoomScale="89" zoomScaleNormal="89" zoomScaleSheetLayoutView="100" workbookViewId="0">
      <selection activeCell="B20" sqref="B20"/>
    </sheetView>
  </sheetViews>
  <sheetFormatPr defaultColWidth="8.81640625" defaultRowHeight="27.5"/>
  <cols>
    <col min="1" max="1" width="3.81640625" style="8" customWidth="1"/>
    <col min="2" max="2" width="91.6328125" style="75" customWidth="1"/>
    <col min="3" max="3" width="22" style="75" customWidth="1"/>
    <col min="4" max="4" width="2.81640625" style="75" customWidth="1"/>
    <col min="5" max="5" width="22" style="104" customWidth="1"/>
    <col min="6" max="6" width="2.81640625" style="75" customWidth="1"/>
    <col min="7" max="7" width="22" style="75" customWidth="1"/>
    <col min="8" max="8" width="3.54296875" style="75" customWidth="1"/>
    <col min="9" max="16384" width="8.81640625" style="75"/>
  </cols>
  <sheetData>
    <row r="1" spans="1:11" s="8" customFormat="1" ht="21.5">
      <c r="C1" s="14"/>
      <c r="D1" s="14"/>
      <c r="E1" s="14"/>
    </row>
    <row r="2" spans="1:11">
      <c r="B2" s="62" t="s">
        <v>325</v>
      </c>
      <c r="C2" s="27"/>
      <c r="D2" s="27"/>
      <c r="E2" s="27"/>
      <c r="F2" s="27"/>
      <c r="G2" s="27"/>
    </row>
    <row r="3" spans="1:11">
      <c r="B3" s="73"/>
      <c r="C3" s="73"/>
      <c r="D3" s="73"/>
      <c r="E3" s="105"/>
      <c r="F3" s="73"/>
      <c r="G3" s="73"/>
    </row>
    <row r="4" spans="1:11" s="76" customFormat="1" ht="43">
      <c r="A4" s="8"/>
      <c r="B4" s="27"/>
      <c r="C4" s="60" t="s">
        <v>105</v>
      </c>
      <c r="D4" s="60"/>
      <c r="E4" s="60" t="s">
        <v>27</v>
      </c>
      <c r="F4" s="60"/>
      <c r="G4" s="60" t="s">
        <v>8</v>
      </c>
      <c r="H4" s="24"/>
      <c r="I4" s="24"/>
      <c r="J4" s="24"/>
      <c r="K4" s="31"/>
    </row>
    <row r="5" spans="1:11" s="76" customFormat="1">
      <c r="A5" s="8"/>
      <c r="B5" s="27"/>
      <c r="C5" s="60" t="s">
        <v>31</v>
      </c>
      <c r="D5" s="60"/>
      <c r="E5" s="60"/>
      <c r="F5" s="60"/>
      <c r="G5" s="60" t="s">
        <v>31</v>
      </c>
      <c r="H5" s="31"/>
      <c r="I5" s="24"/>
      <c r="J5" s="24"/>
      <c r="K5" s="31"/>
    </row>
    <row r="6" spans="1:11" s="77" customFormat="1">
      <c r="A6" s="8"/>
      <c r="B6" s="32" t="s">
        <v>7</v>
      </c>
      <c r="C6" s="32"/>
      <c r="D6" s="32"/>
      <c r="E6" s="107"/>
      <c r="F6" s="32"/>
      <c r="G6" s="32"/>
      <c r="H6" s="33"/>
      <c r="I6" s="24"/>
      <c r="J6" s="24"/>
      <c r="K6" s="33"/>
    </row>
    <row r="7" spans="1:11">
      <c r="B7" s="18" t="s">
        <v>28</v>
      </c>
      <c r="C7" s="108"/>
      <c r="D7" s="24"/>
      <c r="E7" s="109"/>
      <c r="F7" s="24"/>
      <c r="G7" s="24"/>
      <c r="H7" s="24"/>
      <c r="I7" s="24"/>
      <c r="J7" s="24"/>
      <c r="K7" s="24"/>
    </row>
    <row r="8" spans="1:11">
      <c r="B8" s="112" t="s">
        <v>107</v>
      </c>
      <c r="C8" s="115">
        <v>556.79999999999995</v>
      </c>
      <c r="D8" s="37"/>
      <c r="E8" s="194">
        <v>-55.799999999999955</v>
      </c>
      <c r="F8" s="37"/>
      <c r="G8" s="121">
        <f>C8+E8</f>
        <v>501</v>
      </c>
      <c r="H8" s="24">
        <v>0</v>
      </c>
      <c r="I8" s="24"/>
      <c r="J8" s="24"/>
      <c r="K8" s="24"/>
    </row>
    <row r="9" spans="1:11">
      <c r="B9" s="110" t="s">
        <v>78</v>
      </c>
      <c r="C9" s="113">
        <v>-56</v>
      </c>
      <c r="D9" s="24"/>
      <c r="E9" s="195">
        <v>-3</v>
      </c>
      <c r="F9" s="24"/>
      <c r="G9" s="199">
        <f>C9+E9</f>
        <v>-59</v>
      </c>
      <c r="H9" s="24">
        <v>0</v>
      </c>
      <c r="I9" s="24"/>
      <c r="J9" s="24"/>
      <c r="K9" s="24"/>
    </row>
    <row r="10" spans="1:11">
      <c r="B10" s="116" t="s">
        <v>79</v>
      </c>
      <c r="C10" s="114">
        <v>-110</v>
      </c>
      <c r="D10" s="24"/>
      <c r="E10" s="196">
        <v>-7</v>
      </c>
      <c r="F10" s="24"/>
      <c r="G10" s="199">
        <f t="shared" ref="G10:G29" si="0">C10+E10</f>
        <v>-117</v>
      </c>
      <c r="H10" s="24">
        <v>0</v>
      </c>
      <c r="I10" s="24"/>
      <c r="J10" s="24"/>
      <c r="K10" s="24"/>
    </row>
    <row r="11" spans="1:11">
      <c r="B11" s="110" t="s">
        <v>80</v>
      </c>
      <c r="C11" s="114">
        <v>-94</v>
      </c>
      <c r="D11" s="24"/>
      <c r="E11" s="196">
        <v>31</v>
      </c>
      <c r="F11" s="24"/>
      <c r="G11" s="118">
        <f t="shared" si="0"/>
        <v>-63</v>
      </c>
      <c r="H11" s="24">
        <v>0</v>
      </c>
      <c r="I11" s="24"/>
      <c r="J11" s="24"/>
      <c r="K11" s="24"/>
    </row>
    <row r="12" spans="1:11">
      <c r="B12" s="112" t="s">
        <v>81</v>
      </c>
      <c r="C12" s="115">
        <f>SUM(C8:C11)</f>
        <v>296.79999999999995</v>
      </c>
      <c r="D12" s="37"/>
      <c r="E12" s="194">
        <f>SUM(E8:E11)</f>
        <v>-34.799999999999955</v>
      </c>
      <c r="F12" s="37"/>
      <c r="G12" s="121">
        <f>SUM(G8:G11)</f>
        <v>262</v>
      </c>
      <c r="H12" s="24"/>
      <c r="I12" s="24"/>
      <c r="J12" s="24"/>
      <c r="K12" s="24"/>
    </row>
    <row r="13" spans="1:11">
      <c r="B13" s="110" t="s">
        <v>82</v>
      </c>
      <c r="C13" s="113">
        <v>-35.299999999999997</v>
      </c>
      <c r="D13" s="24"/>
      <c r="E13" s="195">
        <v>0.29999999999999716</v>
      </c>
      <c r="F13" s="24"/>
      <c r="G13" s="199">
        <f t="shared" si="0"/>
        <v>-35</v>
      </c>
      <c r="H13" s="24"/>
      <c r="I13" s="24"/>
      <c r="J13" s="24"/>
      <c r="K13" s="24"/>
    </row>
    <row r="14" spans="1:11">
      <c r="B14" s="110" t="s">
        <v>83</v>
      </c>
      <c r="C14" s="117">
        <v>-71.599999999999994</v>
      </c>
      <c r="D14" s="24"/>
      <c r="E14" s="197">
        <v>-2.4000000000000057</v>
      </c>
      <c r="F14" s="24"/>
      <c r="G14" s="118">
        <f t="shared" si="0"/>
        <v>-74</v>
      </c>
      <c r="H14" s="24"/>
      <c r="I14" s="24"/>
      <c r="J14" s="24"/>
      <c r="K14" s="24"/>
    </row>
    <row r="15" spans="1:11">
      <c r="B15" s="112" t="s">
        <v>84</v>
      </c>
      <c r="C15" s="115">
        <f>SUM(C12:C14)</f>
        <v>189.89999999999995</v>
      </c>
      <c r="D15" s="37"/>
      <c r="E15" s="194">
        <f>SUM(E12:E14)</f>
        <v>-36.899999999999963</v>
      </c>
      <c r="F15" s="37"/>
      <c r="G15" s="121">
        <f>SUM(G12:G14)</f>
        <v>153</v>
      </c>
      <c r="H15" s="24">
        <v>0</v>
      </c>
      <c r="I15" s="24"/>
      <c r="J15" s="24"/>
      <c r="K15" s="24"/>
    </row>
    <row r="16" spans="1:11">
      <c r="B16" s="191" t="s">
        <v>85</v>
      </c>
      <c r="C16" s="192">
        <v>-131.6</v>
      </c>
      <c r="D16" s="122"/>
      <c r="E16" s="195">
        <v>38.599999999999994</v>
      </c>
      <c r="F16" s="122"/>
      <c r="G16" s="199">
        <f t="shared" si="0"/>
        <v>-93</v>
      </c>
      <c r="H16" s="24">
        <v>0</v>
      </c>
      <c r="I16" s="24"/>
      <c r="J16" s="24"/>
      <c r="K16" s="24"/>
    </row>
    <row r="17" spans="1:11">
      <c r="B17" s="191" t="s">
        <v>86</v>
      </c>
      <c r="C17" s="193">
        <v>44</v>
      </c>
      <c r="D17" s="122"/>
      <c r="E17" s="196">
        <v>0</v>
      </c>
      <c r="F17" s="122"/>
      <c r="G17" s="200">
        <f t="shared" si="0"/>
        <v>44</v>
      </c>
      <c r="H17" s="24">
        <v>0</v>
      </c>
      <c r="I17" s="24"/>
      <c r="J17" s="24"/>
      <c r="K17" s="24"/>
    </row>
    <row r="18" spans="1:11">
      <c r="B18" s="110" t="s">
        <v>87</v>
      </c>
      <c r="C18" s="114">
        <v>-87.6</v>
      </c>
      <c r="D18" s="24"/>
      <c r="E18" s="196">
        <v>38.599999999999994</v>
      </c>
      <c r="F18" s="24"/>
      <c r="G18" s="200">
        <f t="shared" si="0"/>
        <v>-49</v>
      </c>
      <c r="H18" s="24">
        <v>0</v>
      </c>
      <c r="I18" s="24"/>
      <c r="J18" s="24"/>
      <c r="K18" s="24"/>
    </row>
    <row r="19" spans="1:11">
      <c r="B19" s="110" t="s">
        <v>88</v>
      </c>
      <c r="C19" s="114">
        <v>-4.7</v>
      </c>
      <c r="D19" s="24"/>
      <c r="E19" s="196">
        <v>1.7000000000000002</v>
      </c>
      <c r="F19" s="24"/>
      <c r="G19" s="199">
        <f t="shared" si="0"/>
        <v>-3</v>
      </c>
      <c r="H19" s="24">
        <v>0</v>
      </c>
      <c r="I19" s="24"/>
      <c r="J19" s="24"/>
      <c r="K19" s="24"/>
    </row>
    <row r="20" spans="1:11">
      <c r="B20" s="119" t="s">
        <v>89</v>
      </c>
      <c r="C20" s="115">
        <f>C15+C18+C19-1</f>
        <v>96.599999999999952</v>
      </c>
      <c r="D20" s="37"/>
      <c r="E20" s="190">
        <f>E15+E18+E19+1</f>
        <v>4.4000000000000314</v>
      </c>
      <c r="F20" s="37"/>
      <c r="G20" s="121">
        <f>G15+G18+G19</f>
        <v>101</v>
      </c>
      <c r="H20" s="24">
        <v>0</v>
      </c>
      <c r="I20" s="24"/>
      <c r="J20" s="24"/>
      <c r="K20" s="24"/>
    </row>
    <row r="21" spans="1:11">
      <c r="B21" s="110" t="s">
        <v>90</v>
      </c>
      <c r="C21" s="113">
        <v>808.5</v>
      </c>
      <c r="D21" s="24"/>
      <c r="E21" s="195">
        <v>-0.5</v>
      </c>
      <c r="F21" s="24"/>
      <c r="G21" s="199">
        <f t="shared" si="0"/>
        <v>808</v>
      </c>
      <c r="H21" s="24">
        <v>0</v>
      </c>
      <c r="I21" s="24"/>
      <c r="J21" s="24"/>
      <c r="K21" s="24"/>
    </row>
    <row r="22" spans="1:11">
      <c r="B22" s="110" t="s">
        <v>91</v>
      </c>
      <c r="C22" s="114">
        <v>650</v>
      </c>
      <c r="D22" s="24"/>
      <c r="E22" s="196">
        <v>19</v>
      </c>
      <c r="F22" s="24"/>
      <c r="G22" s="199">
        <f t="shared" si="0"/>
        <v>669</v>
      </c>
      <c r="H22" s="24">
        <v>0</v>
      </c>
      <c r="I22" s="24"/>
      <c r="J22" s="24"/>
      <c r="K22" s="24"/>
    </row>
    <row r="23" spans="1:11">
      <c r="B23" s="110" t="s">
        <v>92</v>
      </c>
      <c r="C23" s="114">
        <v>-11.3</v>
      </c>
      <c r="D23" s="24"/>
      <c r="E23" s="196">
        <v>-18.7</v>
      </c>
      <c r="F23" s="24"/>
      <c r="G23" s="199">
        <f t="shared" si="0"/>
        <v>-30</v>
      </c>
      <c r="H23" s="24">
        <v>0</v>
      </c>
      <c r="I23" s="24"/>
      <c r="J23" s="24"/>
      <c r="K23" s="24"/>
    </row>
    <row r="24" spans="1:11">
      <c r="B24" s="110" t="s">
        <v>93</v>
      </c>
      <c r="C24" s="114">
        <v>-1278.5</v>
      </c>
      <c r="D24" s="24"/>
      <c r="E24" s="196">
        <v>0.5</v>
      </c>
      <c r="F24" s="24"/>
      <c r="G24" s="199">
        <f t="shared" si="0"/>
        <v>-1278</v>
      </c>
      <c r="H24" s="24">
        <v>0</v>
      </c>
      <c r="I24" s="24"/>
      <c r="J24" s="24"/>
      <c r="K24" s="24"/>
    </row>
    <row r="25" spans="1:11">
      <c r="B25" s="110" t="s">
        <v>94</v>
      </c>
      <c r="C25" s="114">
        <v>-228</v>
      </c>
      <c r="D25" s="24"/>
      <c r="E25" s="196">
        <v>0</v>
      </c>
      <c r="F25" s="24"/>
      <c r="G25" s="199">
        <f t="shared" si="0"/>
        <v>-228</v>
      </c>
      <c r="H25" s="24">
        <v>0</v>
      </c>
      <c r="I25" s="24"/>
      <c r="J25" s="24"/>
      <c r="K25" s="24"/>
    </row>
    <row r="26" spans="1:11">
      <c r="B26" s="110" t="s">
        <v>95</v>
      </c>
      <c r="C26" s="114">
        <v>-17.100000000000001</v>
      </c>
      <c r="D26" s="24"/>
      <c r="E26" s="196">
        <v>0.10000000000000142</v>
      </c>
      <c r="F26" s="24"/>
      <c r="G26" s="199">
        <f t="shared" si="0"/>
        <v>-17</v>
      </c>
      <c r="H26" s="24">
        <v>0</v>
      </c>
      <c r="I26" s="24"/>
      <c r="J26" s="24"/>
      <c r="K26" s="24"/>
    </row>
    <row r="27" spans="1:11">
      <c r="B27" s="110" t="s">
        <v>96</v>
      </c>
      <c r="C27" s="114">
        <v>0.1</v>
      </c>
      <c r="D27" s="24"/>
      <c r="E27" s="196">
        <v>-0.1</v>
      </c>
      <c r="F27" s="24"/>
      <c r="G27" s="199">
        <f t="shared" si="0"/>
        <v>0</v>
      </c>
      <c r="H27" s="24">
        <v>0</v>
      </c>
      <c r="I27" s="24"/>
      <c r="J27" s="24"/>
      <c r="K27" s="24"/>
    </row>
    <row r="28" spans="1:11">
      <c r="B28" s="111" t="s">
        <v>29</v>
      </c>
      <c r="C28" s="114"/>
      <c r="D28" s="24"/>
      <c r="E28" s="196">
        <v>-1</v>
      </c>
      <c r="F28" s="24"/>
      <c r="G28" s="199">
        <f t="shared" si="0"/>
        <v>-1</v>
      </c>
      <c r="H28" s="24"/>
      <c r="I28" s="24"/>
      <c r="J28" s="24"/>
      <c r="K28" s="24"/>
    </row>
    <row r="29" spans="1:11">
      <c r="B29" s="111" t="s">
        <v>30</v>
      </c>
      <c r="C29" s="114"/>
      <c r="D29" s="24"/>
      <c r="E29" s="196">
        <v>-2</v>
      </c>
      <c r="F29" s="24"/>
      <c r="G29" s="118">
        <f t="shared" si="0"/>
        <v>-2</v>
      </c>
      <c r="H29" s="24"/>
      <c r="I29" s="24"/>
      <c r="J29" s="24"/>
      <c r="K29" s="24"/>
    </row>
    <row r="30" spans="1:11">
      <c r="B30" s="119" t="s">
        <v>97</v>
      </c>
      <c r="C30" s="115">
        <f>SUM(C20:C29)+1</f>
        <v>21.299999999999955</v>
      </c>
      <c r="D30" s="37"/>
      <c r="E30" s="194">
        <v>0.89999999999999858</v>
      </c>
      <c r="F30" s="37"/>
      <c r="G30" s="121">
        <f>SUM(G20:G29)</f>
        <v>22</v>
      </c>
      <c r="H30" s="24">
        <v>0</v>
      </c>
      <c r="I30" s="24"/>
      <c r="J30" s="24"/>
      <c r="K30" s="24"/>
    </row>
    <row r="31" spans="1:11" s="106" customFormat="1">
      <c r="A31" s="8"/>
      <c r="B31" s="110" t="s">
        <v>98</v>
      </c>
      <c r="C31" s="113">
        <v>140.5</v>
      </c>
      <c r="D31" s="24"/>
      <c r="E31" s="195">
        <v>0.5</v>
      </c>
      <c r="F31" s="24"/>
      <c r="G31" s="199">
        <f>SUM(C31+E31)</f>
        <v>141</v>
      </c>
      <c r="H31" s="37">
        <v>0</v>
      </c>
      <c r="I31" s="37"/>
      <c r="J31" s="37"/>
      <c r="K31" s="37"/>
    </row>
    <row r="32" spans="1:11">
      <c r="B32" s="110" t="s">
        <v>99</v>
      </c>
      <c r="C32" s="117">
        <v>-13.5</v>
      </c>
      <c r="D32" s="24"/>
      <c r="E32" s="197">
        <v>-1.5</v>
      </c>
      <c r="F32" s="24"/>
      <c r="G32" s="118">
        <f>SUM(C32+E32)</f>
        <v>-15</v>
      </c>
      <c r="H32" s="24">
        <v>0</v>
      </c>
      <c r="I32" s="24"/>
      <c r="J32" s="24"/>
      <c r="K32" s="24"/>
    </row>
    <row r="33" spans="2:11">
      <c r="B33" s="112" t="s">
        <v>100</v>
      </c>
      <c r="C33" s="120">
        <f>SUM(C30:C32)</f>
        <v>148.29999999999995</v>
      </c>
      <c r="D33" s="37"/>
      <c r="E33" s="198">
        <v>-0.19999999999998863</v>
      </c>
      <c r="F33" s="37"/>
      <c r="G33" s="121">
        <f>SUM(G30:G32)</f>
        <v>148</v>
      </c>
      <c r="H33" s="24">
        <v>0</v>
      </c>
      <c r="I33" s="24"/>
      <c r="J33" s="24"/>
      <c r="K33" s="24"/>
    </row>
    <row r="34" spans="2:11">
      <c r="B34" s="24"/>
      <c r="C34" s="24"/>
      <c r="D34" s="24"/>
      <c r="E34" s="122"/>
      <c r="F34" s="24"/>
      <c r="G34" s="24"/>
      <c r="H34" s="24"/>
      <c r="I34" s="24"/>
      <c r="J34" s="24"/>
      <c r="K34" s="24"/>
    </row>
    <row r="35" spans="2:11">
      <c r="B35" s="24"/>
      <c r="C35" s="24"/>
      <c r="D35" s="24"/>
      <c r="E35" s="122"/>
      <c r="F35" s="24"/>
      <c r="G35" s="24"/>
      <c r="H35" s="24"/>
      <c r="I35" s="24"/>
      <c r="J35" s="24"/>
      <c r="K35" s="24"/>
    </row>
    <row r="36" spans="2:11">
      <c r="B36" s="24"/>
      <c r="C36" s="24"/>
      <c r="D36" s="24"/>
      <c r="E36" s="122"/>
      <c r="F36" s="24"/>
      <c r="G36" s="24"/>
      <c r="H36" s="24"/>
      <c r="I36" s="24"/>
      <c r="J36" s="24"/>
      <c r="K36" s="24"/>
    </row>
    <row r="37" spans="2:11">
      <c r="B37" s="24"/>
      <c r="C37" s="24"/>
      <c r="D37" s="24"/>
      <c r="E37" s="122"/>
      <c r="F37" s="24"/>
      <c r="G37" s="24"/>
      <c r="H37" s="24"/>
      <c r="I37" s="24"/>
      <c r="J37" s="24"/>
      <c r="K37" s="24"/>
    </row>
  </sheetData>
  <pageMargins left="0.7" right="0.7" top="0.75" bottom="0.75" header="0.3" footer="0.3"/>
  <pageSetup paperSize="9" scale="19" orientation="portrait" r:id="rId1"/>
  <ignoredErrors>
    <ignoredError sqref="G12 G15 G2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F7BF-1F12-4924-B3F2-49235B9C8E75}">
  <dimension ref="B2:B12"/>
  <sheetViews>
    <sheetView showGridLines="0" zoomScaleNormal="100" zoomScaleSheetLayoutView="86" workbookViewId="0"/>
  </sheetViews>
  <sheetFormatPr defaultColWidth="8.90625" defaultRowHeight="21.5"/>
  <cols>
    <col min="1" max="1" width="8.90625" style="8"/>
    <col min="2" max="2" width="136.1796875" style="8" customWidth="1"/>
    <col min="3" max="16384" width="8.90625" style="8"/>
  </cols>
  <sheetData>
    <row r="2" spans="2:2" ht="76.5">
      <c r="B2" s="168" t="s">
        <v>0</v>
      </c>
    </row>
    <row r="4" spans="2:2" ht="18.75" customHeight="1">
      <c r="B4" s="169" t="s">
        <v>1</v>
      </c>
    </row>
    <row r="5" spans="2:2" ht="46.5" customHeight="1">
      <c r="B5" s="170" t="s">
        <v>2</v>
      </c>
    </row>
    <row r="6" spans="2:2">
      <c r="B6" s="169" t="s">
        <v>3</v>
      </c>
    </row>
    <row r="9" spans="2:2" ht="40">
      <c r="B9" s="170" t="s">
        <v>4</v>
      </c>
    </row>
    <row r="10" spans="2:2" ht="60">
      <c r="B10" s="170" t="s">
        <v>5</v>
      </c>
    </row>
    <row r="11" spans="2:2">
      <c r="B11" s="170"/>
    </row>
    <row r="12" spans="2:2">
      <c r="B12" s="170" t="s">
        <v>6</v>
      </c>
    </row>
  </sheetData>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C58F-0BF4-4B6F-9AA5-1FC0C77AFFB1}">
  <dimension ref="B2:E40"/>
  <sheetViews>
    <sheetView showGridLines="0" zoomScaleNormal="100" workbookViewId="0">
      <selection activeCell="H10" sqref="H10"/>
    </sheetView>
  </sheetViews>
  <sheetFormatPr defaultColWidth="8.81640625" defaultRowHeight="21.5"/>
  <cols>
    <col min="1" max="1" width="3.81640625" style="8" customWidth="1"/>
    <col min="2" max="2" width="91.6328125" style="8" customWidth="1"/>
    <col min="3" max="5" width="10.08984375" style="14" customWidth="1"/>
    <col min="6" max="16384" width="8.81640625" style="8"/>
  </cols>
  <sheetData>
    <row r="2" spans="2:5" ht="27.5">
      <c r="B2" s="203" t="s">
        <v>286</v>
      </c>
      <c r="C2" s="203"/>
      <c r="D2" s="203"/>
      <c r="E2" s="203"/>
    </row>
    <row r="4" spans="2:5">
      <c r="C4" s="204" t="s">
        <v>108</v>
      </c>
      <c r="D4" s="204"/>
      <c r="E4" s="204"/>
    </row>
    <row r="5" spans="2:5">
      <c r="B5" s="39" t="s">
        <v>319</v>
      </c>
      <c r="C5" s="141">
        <v>2024</v>
      </c>
      <c r="D5" s="141">
        <v>2023</v>
      </c>
      <c r="E5" s="141">
        <v>2022</v>
      </c>
    </row>
    <row r="6" spans="2:5">
      <c r="B6" s="10" t="s">
        <v>10</v>
      </c>
      <c r="C6" s="40">
        <v>3756</v>
      </c>
      <c r="D6" s="40">
        <v>3764</v>
      </c>
      <c r="E6" s="40">
        <v>3432</v>
      </c>
    </row>
    <row r="7" spans="2:5">
      <c r="B7" s="10" t="s">
        <v>16</v>
      </c>
      <c r="C7" s="63" t="s">
        <v>109</v>
      </c>
      <c r="D7" s="63">
        <v>2879</v>
      </c>
      <c r="E7" s="63">
        <v>2804</v>
      </c>
    </row>
    <row r="8" spans="2:5">
      <c r="B8" s="11" t="s">
        <v>9</v>
      </c>
      <c r="C8" s="64" t="s">
        <v>110</v>
      </c>
      <c r="D8" s="64">
        <v>885</v>
      </c>
      <c r="E8" s="64">
        <v>628</v>
      </c>
    </row>
    <row r="9" spans="2:5">
      <c r="B9" s="10" t="s">
        <v>111</v>
      </c>
      <c r="C9" s="40">
        <v>188</v>
      </c>
      <c r="D9" s="40">
        <v>189</v>
      </c>
      <c r="E9" s="40">
        <v>169</v>
      </c>
    </row>
    <row r="10" spans="2:5">
      <c r="B10" s="10" t="s">
        <v>112</v>
      </c>
      <c r="C10" s="40" t="s">
        <v>113</v>
      </c>
      <c r="D10" s="40" t="s">
        <v>114</v>
      </c>
      <c r="E10" s="40" t="s">
        <v>115</v>
      </c>
    </row>
    <row r="11" spans="2:5">
      <c r="B11" s="10" t="s">
        <v>116</v>
      </c>
      <c r="C11" s="40">
        <v>13</v>
      </c>
      <c r="D11" s="40">
        <v>19</v>
      </c>
      <c r="E11" s="40">
        <v>-8</v>
      </c>
    </row>
    <row r="12" spans="2:5">
      <c r="B12" s="10" t="s">
        <v>102</v>
      </c>
      <c r="C12" s="40">
        <v>83</v>
      </c>
      <c r="D12" s="40">
        <v>143</v>
      </c>
      <c r="E12" s="40">
        <v>84</v>
      </c>
    </row>
    <row r="13" spans="2:5">
      <c r="B13" s="10" t="s">
        <v>101</v>
      </c>
      <c r="C13" s="40">
        <v>-57</v>
      </c>
      <c r="D13" s="40">
        <v>32</v>
      </c>
      <c r="E13" s="40">
        <v>-33</v>
      </c>
    </row>
    <row r="14" spans="2:5">
      <c r="B14" s="10" t="s">
        <v>117</v>
      </c>
      <c r="C14" s="40">
        <v>253</v>
      </c>
      <c r="D14" s="40">
        <v>293</v>
      </c>
      <c r="E14" s="40">
        <v>265</v>
      </c>
    </row>
    <row r="15" spans="2:5">
      <c r="B15" s="11" t="s">
        <v>118</v>
      </c>
      <c r="C15" s="64" t="s">
        <v>119</v>
      </c>
      <c r="D15" s="64">
        <v>-98</v>
      </c>
      <c r="E15" s="64">
        <v>-169</v>
      </c>
    </row>
    <row r="16" spans="2:5">
      <c r="B16" s="10" t="s">
        <v>120</v>
      </c>
      <c r="C16" s="40">
        <v>-64</v>
      </c>
      <c r="D16" s="40">
        <v>-54</v>
      </c>
      <c r="E16" s="40">
        <v>-34</v>
      </c>
    </row>
    <row r="17" spans="2:5">
      <c r="B17" s="10" t="s">
        <v>121</v>
      </c>
      <c r="C17" s="40">
        <v>-17</v>
      </c>
      <c r="D17" s="40">
        <v>6</v>
      </c>
      <c r="E17" s="40">
        <v>-6</v>
      </c>
    </row>
    <row r="18" spans="2:5">
      <c r="B18" s="10" t="s">
        <v>122</v>
      </c>
      <c r="C18" s="40">
        <v>16</v>
      </c>
      <c r="D18" s="40" t="s">
        <v>123</v>
      </c>
      <c r="E18" s="40" t="s">
        <v>123</v>
      </c>
    </row>
    <row r="19" spans="2:5">
      <c r="B19" s="10" t="s">
        <v>124</v>
      </c>
      <c r="C19" s="40">
        <v>-19</v>
      </c>
      <c r="D19" s="40">
        <v>-19</v>
      </c>
      <c r="E19" s="40">
        <v>-21</v>
      </c>
    </row>
    <row r="20" spans="2:5" ht="43">
      <c r="B20" s="11" t="s">
        <v>125</v>
      </c>
      <c r="C20" s="64">
        <v>58</v>
      </c>
      <c r="D20" s="64">
        <v>-165</v>
      </c>
      <c r="E20" s="64">
        <v>-230</v>
      </c>
    </row>
    <row r="21" spans="2:5">
      <c r="B21" s="10" t="s">
        <v>126</v>
      </c>
      <c r="C21" s="40">
        <v>-40</v>
      </c>
      <c r="D21" s="40">
        <v>-43</v>
      </c>
      <c r="E21" s="40">
        <v>39</v>
      </c>
    </row>
    <row r="22" spans="2:5">
      <c r="B22" s="10" t="s">
        <v>127</v>
      </c>
      <c r="C22" s="40" t="s">
        <v>123</v>
      </c>
      <c r="D22" s="63">
        <v>-1</v>
      </c>
      <c r="E22" s="63">
        <v>-1</v>
      </c>
    </row>
    <row r="23" spans="2:5">
      <c r="B23" s="11" t="s">
        <v>128</v>
      </c>
      <c r="C23" s="64">
        <v>18</v>
      </c>
      <c r="D23" s="64">
        <v>-209</v>
      </c>
      <c r="E23" s="64">
        <v>-192</v>
      </c>
    </row>
    <row r="24" spans="2:5">
      <c r="B24" s="12" t="s">
        <v>129</v>
      </c>
      <c r="C24" s="63" t="s">
        <v>130</v>
      </c>
      <c r="D24" s="63">
        <v>-2</v>
      </c>
      <c r="E24" s="63">
        <v>-4</v>
      </c>
    </row>
    <row r="25" spans="2:5" ht="22" thickBot="1">
      <c r="B25" s="11" t="s">
        <v>131</v>
      </c>
      <c r="C25" s="65">
        <v>18</v>
      </c>
      <c r="D25" s="65">
        <v>-207</v>
      </c>
      <c r="E25" s="65">
        <v>-188</v>
      </c>
    </row>
    <row r="26" spans="2:5">
      <c r="B26" s="13"/>
      <c r="C26" s="66"/>
      <c r="D26" s="66"/>
      <c r="E26" s="66"/>
    </row>
    <row r="27" spans="2:5">
      <c r="B27" s="11" t="s">
        <v>132</v>
      </c>
      <c r="C27" s="66"/>
      <c r="D27" s="66"/>
      <c r="E27" s="66"/>
    </row>
    <row r="28" spans="2:5">
      <c r="B28" s="10" t="s">
        <v>133</v>
      </c>
      <c r="C28" s="67">
        <v>0.02</v>
      </c>
      <c r="D28" s="67">
        <v>-0.21</v>
      </c>
      <c r="E28" s="67">
        <v>-0.19</v>
      </c>
    </row>
    <row r="29" spans="2:5">
      <c r="B29" s="10" t="s">
        <v>134</v>
      </c>
      <c r="C29" s="67">
        <v>0.02</v>
      </c>
      <c r="D29" s="67">
        <v>-0.21</v>
      </c>
      <c r="E29" s="67">
        <v>-0.19</v>
      </c>
    </row>
    <row r="32" spans="2:5">
      <c r="B32" s="13" t="s">
        <v>128</v>
      </c>
      <c r="C32" s="40">
        <v>18</v>
      </c>
      <c r="D32" s="40">
        <v>-209</v>
      </c>
      <c r="E32" s="40">
        <v>-192</v>
      </c>
    </row>
    <row r="33" spans="2:5">
      <c r="B33" s="13"/>
      <c r="C33" s="40"/>
      <c r="D33" s="40"/>
      <c r="E33" s="40"/>
    </row>
    <row r="34" spans="2:5">
      <c r="B34" s="15" t="s">
        <v>135</v>
      </c>
      <c r="C34" s="40"/>
      <c r="D34" s="40"/>
      <c r="E34" s="40"/>
    </row>
    <row r="35" spans="2:5">
      <c r="B35" s="10" t="s">
        <v>136</v>
      </c>
      <c r="C35" s="40" t="s">
        <v>137</v>
      </c>
      <c r="D35" s="40">
        <v>-8</v>
      </c>
      <c r="E35" s="40">
        <v>-40</v>
      </c>
    </row>
    <row r="36" spans="2:5">
      <c r="B36" s="10" t="s">
        <v>138</v>
      </c>
      <c r="C36" s="40">
        <v>27</v>
      </c>
      <c r="D36" s="40" t="s">
        <v>123</v>
      </c>
      <c r="E36" s="40" t="s">
        <v>123</v>
      </c>
    </row>
    <row r="37" spans="2:5">
      <c r="B37" s="15" t="s">
        <v>139</v>
      </c>
      <c r="C37" s="41" t="s">
        <v>140</v>
      </c>
      <c r="D37" s="41">
        <v>-217</v>
      </c>
      <c r="E37" s="41">
        <v>-232</v>
      </c>
    </row>
    <row r="38" spans="2:5">
      <c r="B38" s="13"/>
      <c r="C38" s="40"/>
      <c r="D38" s="40"/>
      <c r="E38" s="40"/>
    </row>
    <row r="39" spans="2:5">
      <c r="B39" s="13" t="s">
        <v>141</v>
      </c>
      <c r="C39" s="40">
        <v>-1</v>
      </c>
      <c r="D39" s="40" t="s">
        <v>142</v>
      </c>
      <c r="E39" s="40">
        <v>-11</v>
      </c>
    </row>
    <row r="40" spans="2:5" ht="22" thickBot="1">
      <c r="B40" s="15" t="s">
        <v>143</v>
      </c>
      <c r="C40" s="42">
        <v>50</v>
      </c>
      <c r="D40" s="42">
        <v>-219</v>
      </c>
      <c r="E40" s="42">
        <v>-221</v>
      </c>
    </row>
  </sheetData>
  <mergeCells count="2">
    <mergeCell ref="B2:E2"/>
    <mergeCell ref="C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239A-01C9-46EA-8E7C-FF85BC5E102D}">
  <dimension ref="A2:M45"/>
  <sheetViews>
    <sheetView showGridLines="0" topLeftCell="A18" zoomScaleNormal="100" workbookViewId="0">
      <selection activeCell="C24" sqref="C24"/>
    </sheetView>
  </sheetViews>
  <sheetFormatPr defaultColWidth="8.81640625" defaultRowHeight="21.5"/>
  <cols>
    <col min="1" max="1" width="3.81640625" style="8" customWidth="1"/>
    <col min="2" max="2" width="91.6328125" style="8" customWidth="1"/>
    <col min="3" max="4" width="10.08984375" style="22" customWidth="1"/>
    <col min="5" max="16384" width="8.81640625" style="8"/>
  </cols>
  <sheetData>
    <row r="2" spans="1:13" s="16" customFormat="1" ht="27.5">
      <c r="A2" s="8"/>
      <c r="B2" s="205" t="s">
        <v>144</v>
      </c>
      <c r="C2" s="205"/>
      <c r="D2" s="205"/>
    </row>
    <row r="3" spans="1:13">
      <c r="B3" s="17"/>
      <c r="C3" s="17"/>
      <c r="D3" s="17"/>
      <c r="E3" s="17"/>
      <c r="F3" s="18"/>
      <c r="G3" s="18"/>
      <c r="H3" s="18"/>
      <c r="I3" s="18"/>
      <c r="J3" s="18"/>
      <c r="K3" s="18"/>
      <c r="L3" s="18"/>
      <c r="M3" s="18"/>
    </row>
    <row r="4" spans="1:13">
      <c r="B4" s="17"/>
      <c r="C4" s="204" t="s">
        <v>297</v>
      </c>
      <c r="D4" s="204"/>
      <c r="E4" s="17"/>
      <c r="F4" s="18"/>
      <c r="G4" s="18"/>
      <c r="H4" s="18"/>
      <c r="I4" s="18"/>
      <c r="J4" s="18"/>
      <c r="K4" s="18"/>
      <c r="L4" s="18"/>
      <c r="M4" s="18"/>
    </row>
    <row r="5" spans="1:13">
      <c r="B5" s="39" t="s">
        <v>320</v>
      </c>
      <c r="C5" s="141">
        <v>2024</v>
      </c>
      <c r="D5" s="141">
        <v>2023</v>
      </c>
    </row>
    <row r="6" spans="1:13">
      <c r="B6" s="11" t="s">
        <v>145</v>
      </c>
      <c r="C6" s="40"/>
      <c r="D6" s="40"/>
    </row>
    <row r="7" spans="1:13">
      <c r="B7" s="11" t="s">
        <v>18</v>
      </c>
      <c r="C7" s="40"/>
      <c r="D7" s="40"/>
    </row>
    <row r="8" spans="1:13">
      <c r="B8" s="19" t="s">
        <v>146</v>
      </c>
      <c r="C8" s="40">
        <v>137</v>
      </c>
      <c r="D8" s="40">
        <v>130</v>
      </c>
    </row>
    <row r="9" spans="1:13">
      <c r="B9" s="12" t="s">
        <v>147</v>
      </c>
      <c r="C9" s="40" t="s">
        <v>148</v>
      </c>
      <c r="D9" s="40">
        <v>628</v>
      </c>
    </row>
    <row r="10" spans="1:13">
      <c r="B10" s="19" t="s">
        <v>149</v>
      </c>
      <c r="C10" s="40" t="s">
        <v>150</v>
      </c>
      <c r="D10" s="40">
        <v>162</v>
      </c>
    </row>
    <row r="11" spans="1:13">
      <c r="B11" s="19" t="s">
        <v>151</v>
      </c>
      <c r="C11" s="40" t="s">
        <v>152</v>
      </c>
      <c r="D11" s="40">
        <v>388</v>
      </c>
    </row>
    <row r="12" spans="1:13">
      <c r="B12" s="20" t="s">
        <v>19</v>
      </c>
      <c r="C12" s="41" t="s">
        <v>153</v>
      </c>
      <c r="D12" s="41">
        <v>1308</v>
      </c>
    </row>
    <row r="13" spans="1:13">
      <c r="B13" s="15" t="s">
        <v>20</v>
      </c>
      <c r="C13" s="40"/>
      <c r="D13" s="40"/>
    </row>
    <row r="14" spans="1:13">
      <c r="B14" s="19" t="s">
        <v>154</v>
      </c>
      <c r="C14" s="40">
        <v>5161</v>
      </c>
      <c r="D14" s="40">
        <v>5881</v>
      </c>
    </row>
    <row r="15" spans="1:13">
      <c r="B15" s="19" t="s">
        <v>155</v>
      </c>
      <c r="C15" s="40" t="s">
        <v>156</v>
      </c>
      <c r="D15" s="40">
        <v>919</v>
      </c>
    </row>
    <row r="16" spans="1:13">
      <c r="B16" s="19" t="s">
        <v>157</v>
      </c>
      <c r="C16" s="40" t="s">
        <v>158</v>
      </c>
      <c r="D16" s="40">
        <v>198</v>
      </c>
    </row>
    <row r="17" spans="2:4">
      <c r="B17" s="19" t="s">
        <v>159</v>
      </c>
      <c r="C17" s="40">
        <v>357</v>
      </c>
      <c r="D17" s="40">
        <v>353</v>
      </c>
    </row>
    <row r="18" spans="2:4">
      <c r="B18" s="19" t="s">
        <v>160</v>
      </c>
      <c r="C18" s="40" t="s">
        <v>161</v>
      </c>
      <c r="D18" s="40">
        <v>1197</v>
      </c>
    </row>
    <row r="19" spans="2:4">
      <c r="B19" s="19" t="s">
        <v>162</v>
      </c>
      <c r="C19" s="40" t="s">
        <v>163</v>
      </c>
      <c r="D19" s="40">
        <v>53</v>
      </c>
    </row>
    <row r="20" spans="2:4">
      <c r="B20" s="12" t="s">
        <v>164</v>
      </c>
      <c r="C20" s="40" t="s">
        <v>165</v>
      </c>
      <c r="D20" s="40">
        <v>74</v>
      </c>
    </row>
    <row r="21" spans="2:4" ht="22" thickBot="1">
      <c r="B21" s="21" t="s">
        <v>21</v>
      </c>
      <c r="C21" s="42">
        <v>9112</v>
      </c>
      <c r="D21" s="42">
        <v>9983</v>
      </c>
    </row>
    <row r="22" spans="2:4">
      <c r="B22" s="15" t="s">
        <v>166</v>
      </c>
      <c r="C22" s="40"/>
      <c r="D22" s="40"/>
    </row>
    <row r="23" spans="2:4">
      <c r="B23" s="15" t="s">
        <v>22</v>
      </c>
      <c r="C23" s="40"/>
      <c r="D23" s="40"/>
    </row>
    <row r="24" spans="2:4">
      <c r="B24" s="19" t="s">
        <v>167</v>
      </c>
      <c r="C24" s="40">
        <v>232</v>
      </c>
      <c r="D24" s="40">
        <v>310</v>
      </c>
    </row>
    <row r="25" spans="2:4">
      <c r="B25" s="19" t="s">
        <v>168</v>
      </c>
      <c r="C25" s="40" t="s">
        <v>169</v>
      </c>
      <c r="D25" s="40" t="s">
        <v>170</v>
      </c>
    </row>
    <row r="26" spans="2:4">
      <c r="B26" s="19" t="s">
        <v>171</v>
      </c>
      <c r="C26" s="40" t="s">
        <v>172</v>
      </c>
      <c r="D26" s="40" t="s">
        <v>173</v>
      </c>
    </row>
    <row r="27" spans="2:4">
      <c r="B27" s="19" t="s">
        <v>174</v>
      </c>
      <c r="C27" s="40">
        <v>584</v>
      </c>
      <c r="D27" s="40">
        <v>585</v>
      </c>
    </row>
    <row r="28" spans="2:4">
      <c r="B28" s="19" t="s">
        <v>175</v>
      </c>
      <c r="C28" s="40">
        <v>1154</v>
      </c>
      <c r="D28" s="40" t="s">
        <v>176</v>
      </c>
    </row>
    <row r="29" spans="2:4">
      <c r="B29" s="19" t="s">
        <v>177</v>
      </c>
      <c r="C29" s="40" t="s">
        <v>178</v>
      </c>
      <c r="D29" s="40" t="s">
        <v>179</v>
      </c>
    </row>
    <row r="30" spans="2:4">
      <c r="B30" s="20" t="s">
        <v>23</v>
      </c>
      <c r="C30" s="41">
        <v>3608</v>
      </c>
      <c r="D30" s="41" t="s">
        <v>180</v>
      </c>
    </row>
    <row r="31" spans="2:4">
      <c r="B31" s="15" t="s">
        <v>24</v>
      </c>
      <c r="C31" s="40"/>
      <c r="D31" s="40"/>
    </row>
    <row r="32" spans="2:4">
      <c r="B32" s="19" t="s">
        <v>181</v>
      </c>
      <c r="C32" s="40">
        <v>633</v>
      </c>
      <c r="D32" s="40">
        <v>921</v>
      </c>
    </row>
    <row r="33" spans="2:4">
      <c r="B33" s="19" t="s">
        <v>182</v>
      </c>
      <c r="C33" s="40">
        <v>4989</v>
      </c>
      <c r="D33" s="40" t="s">
        <v>183</v>
      </c>
    </row>
    <row r="34" spans="2:4">
      <c r="B34" s="19" t="s">
        <v>184</v>
      </c>
      <c r="C34" s="40" t="s">
        <v>185</v>
      </c>
      <c r="D34" s="40" t="s">
        <v>186</v>
      </c>
    </row>
    <row r="35" spans="2:4" ht="22" thickBot="1">
      <c r="B35" s="21" t="s">
        <v>25</v>
      </c>
      <c r="C35" s="42">
        <v>9321</v>
      </c>
      <c r="D35" s="42">
        <v>10224</v>
      </c>
    </row>
    <row r="36" spans="2:4">
      <c r="B36" s="15" t="s">
        <v>187</v>
      </c>
      <c r="C36" s="40"/>
      <c r="D36" s="40"/>
    </row>
    <row r="37" spans="2:4" ht="43">
      <c r="B37" s="68" t="s">
        <v>188</v>
      </c>
      <c r="C37" s="40">
        <v>13</v>
      </c>
      <c r="D37" s="40">
        <v>13</v>
      </c>
    </row>
    <row r="38" spans="2:4" ht="43">
      <c r="B38" s="68" t="s">
        <v>189</v>
      </c>
      <c r="C38" s="40">
        <v>-182</v>
      </c>
      <c r="D38" s="40">
        <v>-194</v>
      </c>
    </row>
    <row r="39" spans="2:4">
      <c r="B39" s="69" t="s">
        <v>190</v>
      </c>
      <c r="C39" s="40" t="s">
        <v>191</v>
      </c>
      <c r="D39" s="40">
        <v>491</v>
      </c>
    </row>
    <row r="40" spans="2:4">
      <c r="B40" s="69" t="s">
        <v>192</v>
      </c>
      <c r="C40" s="40">
        <v>-268</v>
      </c>
      <c r="D40" s="40">
        <v>-269</v>
      </c>
    </row>
    <row r="41" spans="2:4">
      <c r="B41" s="69" t="s">
        <v>193</v>
      </c>
      <c r="C41" s="40">
        <v>-313</v>
      </c>
      <c r="D41" s="40">
        <v>-345</v>
      </c>
    </row>
    <row r="42" spans="2:4">
      <c r="B42" s="20" t="s">
        <v>194</v>
      </c>
      <c r="C42" s="41">
        <v>-257</v>
      </c>
      <c r="D42" s="41">
        <v>-304</v>
      </c>
    </row>
    <row r="43" spans="2:4">
      <c r="B43" s="13" t="s">
        <v>195</v>
      </c>
      <c r="C43" s="40" t="s">
        <v>196</v>
      </c>
      <c r="D43" s="40">
        <v>63</v>
      </c>
    </row>
    <row r="44" spans="2:4">
      <c r="B44" s="20" t="s">
        <v>194</v>
      </c>
      <c r="C44" s="41">
        <v>-209</v>
      </c>
      <c r="D44" s="41">
        <v>-241</v>
      </c>
    </row>
    <row r="45" spans="2:4" ht="22" thickBot="1">
      <c r="B45" s="70" t="s">
        <v>197</v>
      </c>
      <c r="C45" s="42">
        <v>9112</v>
      </c>
      <c r="D45" s="42">
        <v>9983</v>
      </c>
    </row>
  </sheetData>
  <mergeCells count="2">
    <mergeCell ref="B2:D2"/>
    <mergeCell ref="C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00FE-8CCD-45B4-A7AA-8F5EA00585C5}">
  <dimension ref="A1:L25"/>
  <sheetViews>
    <sheetView showGridLines="0" zoomScaleNormal="100" workbookViewId="0"/>
  </sheetViews>
  <sheetFormatPr defaultColWidth="8.81640625" defaultRowHeight="21.5"/>
  <cols>
    <col min="1" max="1" width="3.81640625" style="8" customWidth="1"/>
    <col min="2" max="2" width="37.453125" style="8" customWidth="1"/>
    <col min="3" max="11" width="22.08984375" style="22" customWidth="1"/>
    <col min="12" max="16384" width="8.81640625" style="8"/>
  </cols>
  <sheetData>
    <row r="1" spans="1:12" ht="20.399999999999999" customHeight="1">
      <c r="C1" s="14"/>
      <c r="D1" s="14"/>
      <c r="E1" s="14"/>
      <c r="F1" s="8"/>
      <c r="G1" s="8"/>
      <c r="H1" s="8"/>
      <c r="I1" s="8"/>
      <c r="J1" s="8"/>
      <c r="K1" s="8"/>
    </row>
    <row r="2" spans="1:12" s="16" customFormat="1" ht="27.5" customHeight="1">
      <c r="A2" s="8"/>
      <c r="B2" s="205" t="s">
        <v>198</v>
      </c>
      <c r="C2" s="205"/>
      <c r="D2" s="205"/>
      <c r="E2" s="205"/>
      <c r="F2" s="205"/>
      <c r="G2" s="205"/>
      <c r="H2" s="205"/>
      <c r="I2" s="205"/>
      <c r="J2" s="205"/>
      <c r="K2" s="205"/>
    </row>
    <row r="3" spans="1:12">
      <c r="B3" s="17"/>
      <c r="C3" s="17"/>
      <c r="D3" s="17"/>
      <c r="E3" s="18"/>
      <c r="F3" s="18"/>
      <c r="G3" s="18"/>
      <c r="H3" s="18"/>
      <c r="I3" s="18"/>
      <c r="J3" s="18"/>
      <c r="K3" s="18"/>
      <c r="L3" s="18"/>
    </row>
    <row r="4" spans="1:12" ht="21" customHeight="1">
      <c r="B4" s="10"/>
      <c r="C4" s="208" t="s">
        <v>199</v>
      </c>
      <c r="D4" s="208"/>
      <c r="E4"/>
      <c r="F4"/>
      <c r="G4"/>
      <c r="H4"/>
      <c r="I4"/>
      <c r="J4"/>
      <c r="K4"/>
    </row>
    <row r="5" spans="1:12" ht="45.65" customHeight="1">
      <c r="B5" s="206" t="s">
        <v>321</v>
      </c>
      <c r="C5" s="206" t="s">
        <v>200</v>
      </c>
      <c r="D5" s="206" t="s">
        <v>201</v>
      </c>
      <c r="E5" s="206" t="s">
        <v>202</v>
      </c>
      <c r="F5" s="206" t="s">
        <v>190</v>
      </c>
      <c r="G5" s="206" t="s">
        <v>203</v>
      </c>
      <c r="H5" s="206" t="s">
        <v>204</v>
      </c>
      <c r="I5" s="206" t="s">
        <v>205</v>
      </c>
      <c r="J5" s="206" t="s">
        <v>206</v>
      </c>
      <c r="K5" s="206" t="s">
        <v>207</v>
      </c>
    </row>
    <row r="6" spans="1:12" ht="45.65" customHeight="1">
      <c r="B6" s="207"/>
      <c r="C6" s="207"/>
      <c r="D6" s="207"/>
      <c r="E6" s="207"/>
      <c r="F6" s="207"/>
      <c r="G6" s="207"/>
      <c r="H6" s="207"/>
      <c r="I6" s="207"/>
      <c r="J6" s="207"/>
      <c r="K6" s="207"/>
    </row>
    <row r="7" spans="1:12">
      <c r="B7" s="71" t="s">
        <v>208</v>
      </c>
      <c r="C7" s="41">
        <v>1057248651</v>
      </c>
      <c r="D7" s="41">
        <v>13</v>
      </c>
      <c r="E7" s="41">
        <v>-193</v>
      </c>
      <c r="F7" s="41">
        <v>479</v>
      </c>
      <c r="G7" s="41">
        <v>132</v>
      </c>
      <c r="H7" s="41">
        <v>-300</v>
      </c>
      <c r="I7" s="41">
        <v>131</v>
      </c>
      <c r="J7" s="41">
        <v>12</v>
      </c>
      <c r="K7" s="41">
        <v>143</v>
      </c>
    </row>
    <row r="8" spans="1:12">
      <c r="B8" s="12" t="s">
        <v>209</v>
      </c>
      <c r="C8" s="40" t="s">
        <v>123</v>
      </c>
      <c r="D8" s="40" t="s">
        <v>123</v>
      </c>
      <c r="E8" s="40" t="s">
        <v>123</v>
      </c>
      <c r="F8" s="40" t="s">
        <v>123</v>
      </c>
      <c r="G8" s="40">
        <v>-188</v>
      </c>
      <c r="H8" s="40" t="s">
        <v>123</v>
      </c>
      <c r="I8" s="40">
        <v>-188</v>
      </c>
      <c r="J8" s="40">
        <v>-4</v>
      </c>
      <c r="K8" s="40">
        <v>-192</v>
      </c>
    </row>
    <row r="9" spans="1:12" ht="43">
      <c r="B9" s="12" t="s">
        <v>210</v>
      </c>
      <c r="C9" s="40" t="s">
        <v>123</v>
      </c>
      <c r="D9" s="40" t="s">
        <v>123</v>
      </c>
      <c r="E9" s="40" t="s">
        <v>123</v>
      </c>
      <c r="F9" s="40" t="s">
        <v>130</v>
      </c>
      <c r="G9" s="40" t="s">
        <v>130</v>
      </c>
      <c r="H9" s="40">
        <v>-33</v>
      </c>
      <c r="I9" s="40">
        <v>-33</v>
      </c>
      <c r="J9" s="40">
        <v>-7</v>
      </c>
      <c r="K9" s="40">
        <v>-40</v>
      </c>
    </row>
    <row r="10" spans="1:12">
      <c r="B10" s="12" t="s">
        <v>211</v>
      </c>
      <c r="C10" s="40" t="s">
        <v>123</v>
      </c>
      <c r="D10" s="40" t="s">
        <v>123</v>
      </c>
      <c r="E10" s="40">
        <v>5</v>
      </c>
      <c r="F10" s="40">
        <v>5</v>
      </c>
      <c r="G10" s="40">
        <v>-5</v>
      </c>
      <c r="H10" s="40" t="s">
        <v>123</v>
      </c>
      <c r="I10" s="40">
        <v>5</v>
      </c>
      <c r="J10" s="40" t="s">
        <v>123</v>
      </c>
      <c r="K10" s="40">
        <v>5</v>
      </c>
    </row>
    <row r="11" spans="1:12">
      <c r="B11" s="12" t="s">
        <v>212</v>
      </c>
      <c r="C11" s="40" t="s">
        <v>123</v>
      </c>
      <c r="D11" s="40" t="s">
        <v>123</v>
      </c>
      <c r="E11" s="40">
        <v>-6</v>
      </c>
      <c r="F11" s="40" t="s">
        <v>130</v>
      </c>
      <c r="G11" s="40" t="s">
        <v>130</v>
      </c>
      <c r="H11" s="40" t="s">
        <v>130</v>
      </c>
      <c r="I11" s="40">
        <v>-6</v>
      </c>
      <c r="J11" s="40" t="s">
        <v>130</v>
      </c>
      <c r="K11" s="40">
        <v>-6</v>
      </c>
    </row>
    <row r="12" spans="1:12" ht="43">
      <c r="B12" s="12" t="s">
        <v>213</v>
      </c>
      <c r="C12" s="40" t="s">
        <v>123</v>
      </c>
      <c r="D12" s="40" t="s">
        <v>123</v>
      </c>
      <c r="E12" s="40" t="s">
        <v>123</v>
      </c>
      <c r="F12" s="40" t="s">
        <v>130</v>
      </c>
      <c r="G12" s="40" t="s">
        <v>130</v>
      </c>
      <c r="H12" s="40" t="s">
        <v>130</v>
      </c>
      <c r="I12" s="40" t="s">
        <v>130</v>
      </c>
      <c r="J12" s="40" t="s">
        <v>214</v>
      </c>
      <c r="K12" s="40" t="s">
        <v>214</v>
      </c>
    </row>
    <row r="13" spans="1:12" ht="43">
      <c r="B13" s="12" t="s">
        <v>215</v>
      </c>
      <c r="C13" s="40" t="s">
        <v>123</v>
      </c>
      <c r="D13" s="40" t="s">
        <v>123</v>
      </c>
      <c r="E13" s="40" t="s">
        <v>123</v>
      </c>
      <c r="F13" s="40" t="s">
        <v>123</v>
      </c>
      <c r="G13" s="40" t="s">
        <v>123</v>
      </c>
      <c r="H13" s="40" t="s">
        <v>123</v>
      </c>
      <c r="I13" s="40" t="s">
        <v>123</v>
      </c>
      <c r="J13" s="40">
        <v>-9</v>
      </c>
      <c r="K13" s="40">
        <v>-9</v>
      </c>
    </row>
    <row r="14" spans="1:12" ht="22" thickBot="1">
      <c r="B14" s="70" t="s">
        <v>216</v>
      </c>
      <c r="C14" s="42">
        <v>1057248651</v>
      </c>
      <c r="D14" s="42">
        <v>13</v>
      </c>
      <c r="E14" s="42">
        <v>-194</v>
      </c>
      <c r="F14" s="42" t="s">
        <v>217</v>
      </c>
      <c r="G14" s="42">
        <v>-61</v>
      </c>
      <c r="H14" s="42">
        <v>-333</v>
      </c>
      <c r="I14" s="42">
        <v>-91</v>
      </c>
      <c r="J14" s="42" t="s">
        <v>218</v>
      </c>
      <c r="K14" s="42">
        <v>-30</v>
      </c>
    </row>
    <row r="15" spans="1:12">
      <c r="B15" s="12" t="s">
        <v>209</v>
      </c>
      <c r="C15" s="40" t="s">
        <v>123</v>
      </c>
      <c r="D15" s="40" t="s">
        <v>123</v>
      </c>
      <c r="E15" s="40" t="s">
        <v>123</v>
      </c>
      <c r="F15" s="40" t="s">
        <v>123</v>
      </c>
      <c r="G15" s="40">
        <v>-207</v>
      </c>
      <c r="H15" s="40" t="s">
        <v>123</v>
      </c>
      <c r="I15" s="40">
        <v>-207</v>
      </c>
      <c r="J15" s="40">
        <v>-2</v>
      </c>
      <c r="K15" s="40">
        <v>-209</v>
      </c>
    </row>
    <row r="16" spans="1:12" ht="43">
      <c r="B16" s="12" t="s">
        <v>210</v>
      </c>
      <c r="C16" s="40" t="s">
        <v>123</v>
      </c>
      <c r="D16" s="40" t="s">
        <v>123</v>
      </c>
      <c r="E16" s="40" t="s">
        <v>123</v>
      </c>
      <c r="F16" s="40" t="s">
        <v>130</v>
      </c>
      <c r="G16" s="40" t="s">
        <v>130</v>
      </c>
      <c r="H16" s="40">
        <v>-12</v>
      </c>
      <c r="I16" s="40">
        <v>-12</v>
      </c>
      <c r="J16" s="40" t="s">
        <v>137</v>
      </c>
      <c r="K16" s="40">
        <v>-8</v>
      </c>
    </row>
    <row r="17" spans="2:11">
      <c r="B17" s="12" t="s">
        <v>211</v>
      </c>
      <c r="C17" s="40" t="s">
        <v>123</v>
      </c>
      <c r="D17" s="40" t="s">
        <v>123</v>
      </c>
      <c r="E17" s="40">
        <v>1</v>
      </c>
      <c r="F17" s="40">
        <v>7</v>
      </c>
      <c r="G17" s="40">
        <v>-1</v>
      </c>
      <c r="H17" s="40" t="s">
        <v>123</v>
      </c>
      <c r="I17" s="40">
        <v>7</v>
      </c>
      <c r="J17" s="40" t="s">
        <v>123</v>
      </c>
      <c r="K17" s="40">
        <v>7</v>
      </c>
    </row>
    <row r="18" spans="2:11">
      <c r="B18" s="12" t="s">
        <v>212</v>
      </c>
      <c r="C18" s="40" t="s">
        <v>123</v>
      </c>
      <c r="D18" s="40" t="s">
        <v>123</v>
      </c>
      <c r="E18" s="40">
        <v>-1</v>
      </c>
      <c r="F18" s="40" t="s">
        <v>130</v>
      </c>
      <c r="G18" s="40" t="s">
        <v>130</v>
      </c>
      <c r="H18" s="40" t="s">
        <v>130</v>
      </c>
      <c r="I18" s="40">
        <v>-1</v>
      </c>
      <c r="J18" s="40" t="s">
        <v>130</v>
      </c>
      <c r="K18" s="40">
        <v>-1</v>
      </c>
    </row>
    <row r="19" spans="2:11" ht="22" thickBot="1">
      <c r="B19" s="70" t="s">
        <v>219</v>
      </c>
      <c r="C19" s="42">
        <v>1057248651</v>
      </c>
      <c r="D19" s="42">
        <v>13</v>
      </c>
      <c r="E19" s="42">
        <v>-194</v>
      </c>
      <c r="F19" s="42" t="s">
        <v>220</v>
      </c>
      <c r="G19" s="42">
        <v>-269</v>
      </c>
      <c r="H19" s="42">
        <v>-345</v>
      </c>
      <c r="I19" s="42">
        <v>-304</v>
      </c>
      <c r="J19" s="42" t="s">
        <v>221</v>
      </c>
      <c r="K19" s="42">
        <v>-241</v>
      </c>
    </row>
    <row r="20" spans="2:11">
      <c r="B20" s="12" t="s">
        <v>209</v>
      </c>
      <c r="C20" s="40" t="s">
        <v>123</v>
      </c>
      <c r="D20" s="40" t="s">
        <v>123</v>
      </c>
      <c r="E20" s="40" t="s">
        <v>123</v>
      </c>
      <c r="F20" s="40" t="s">
        <v>123</v>
      </c>
      <c r="G20" s="40">
        <v>18</v>
      </c>
      <c r="H20" s="40" t="s">
        <v>123</v>
      </c>
      <c r="I20" s="40">
        <v>18</v>
      </c>
      <c r="J20" s="40" t="s">
        <v>123</v>
      </c>
      <c r="K20" s="40">
        <v>18</v>
      </c>
    </row>
    <row r="21" spans="2:11" ht="43">
      <c r="B21" s="12" t="s">
        <v>210</v>
      </c>
      <c r="C21" s="40" t="s">
        <v>123</v>
      </c>
      <c r="D21" s="40" t="s">
        <v>123</v>
      </c>
      <c r="E21" s="40" t="s">
        <v>123</v>
      </c>
      <c r="F21" s="40" t="s">
        <v>123</v>
      </c>
      <c r="G21" s="40" t="s">
        <v>123</v>
      </c>
      <c r="H21" s="40">
        <v>32</v>
      </c>
      <c r="I21" s="40">
        <v>32</v>
      </c>
      <c r="J21" s="40">
        <v>-1</v>
      </c>
      <c r="K21" s="40">
        <v>31</v>
      </c>
    </row>
    <row r="22" spans="2:11">
      <c r="B22" s="12" t="s">
        <v>211</v>
      </c>
      <c r="C22" s="40" t="s">
        <v>123</v>
      </c>
      <c r="D22" s="40" t="s">
        <v>123</v>
      </c>
      <c r="E22" s="40" t="s">
        <v>123</v>
      </c>
      <c r="F22" s="40">
        <v>2</v>
      </c>
      <c r="G22" s="40" t="s">
        <v>123</v>
      </c>
      <c r="H22" s="40" t="s">
        <v>123</v>
      </c>
      <c r="I22" s="40">
        <v>2</v>
      </c>
      <c r="J22" s="40" t="s">
        <v>123</v>
      </c>
      <c r="K22" s="40">
        <v>2</v>
      </c>
    </row>
    <row r="23" spans="2:11">
      <c r="B23" s="12" t="s">
        <v>222</v>
      </c>
      <c r="C23" s="40" t="s">
        <v>123</v>
      </c>
      <c r="D23" s="40" t="s">
        <v>123</v>
      </c>
      <c r="E23" s="40" t="s">
        <v>123</v>
      </c>
      <c r="F23" s="40" t="s">
        <v>123</v>
      </c>
      <c r="G23" s="40">
        <v>-17</v>
      </c>
      <c r="H23" s="40" t="s">
        <v>123</v>
      </c>
      <c r="I23" s="40">
        <v>-17</v>
      </c>
      <c r="J23" s="40" t="s">
        <v>123</v>
      </c>
      <c r="K23" s="40">
        <v>-17</v>
      </c>
    </row>
    <row r="24" spans="2:11" ht="43">
      <c r="B24" s="12" t="s">
        <v>223</v>
      </c>
      <c r="C24" s="40" t="s">
        <v>123</v>
      </c>
      <c r="D24" s="40" t="s">
        <v>123</v>
      </c>
      <c r="E24" s="40">
        <v>12</v>
      </c>
      <c r="F24" s="40" t="s">
        <v>123</v>
      </c>
      <c r="G24" s="40" t="s">
        <v>123</v>
      </c>
      <c r="H24" s="40" t="s">
        <v>123</v>
      </c>
      <c r="I24" s="40">
        <v>12</v>
      </c>
      <c r="J24" s="40">
        <v>-14</v>
      </c>
      <c r="K24" s="40">
        <v>-2</v>
      </c>
    </row>
    <row r="25" spans="2:11" ht="22" thickBot="1">
      <c r="B25" s="70" t="s">
        <v>224</v>
      </c>
      <c r="C25" s="42">
        <v>1057248651</v>
      </c>
      <c r="D25" s="42">
        <v>13</v>
      </c>
      <c r="E25" s="42">
        <v>-182</v>
      </c>
      <c r="F25" s="42">
        <v>493</v>
      </c>
      <c r="G25" s="42">
        <v>-268</v>
      </c>
      <c r="H25" s="42">
        <v>-313</v>
      </c>
      <c r="I25" s="42">
        <v>-257</v>
      </c>
      <c r="J25" s="42">
        <v>48</v>
      </c>
      <c r="K25" s="42">
        <v>-209</v>
      </c>
    </row>
  </sheetData>
  <mergeCells count="12">
    <mergeCell ref="B2:K2"/>
    <mergeCell ref="G5:G6"/>
    <mergeCell ref="H5:H6"/>
    <mergeCell ref="I5:I6"/>
    <mergeCell ref="J5:J6"/>
    <mergeCell ref="K5:K6"/>
    <mergeCell ref="B5:B6"/>
    <mergeCell ref="C5:C6"/>
    <mergeCell ref="D5:D6"/>
    <mergeCell ref="E5:E6"/>
    <mergeCell ref="F5:F6"/>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0FFBA-1025-48EE-A0D5-0D70A9C36661}">
  <dimension ref="B1:E62"/>
  <sheetViews>
    <sheetView showGridLines="0" zoomScaleNormal="100" workbookViewId="0">
      <selection activeCell="C9" sqref="C9"/>
    </sheetView>
  </sheetViews>
  <sheetFormatPr defaultColWidth="8.81640625" defaultRowHeight="21.5"/>
  <cols>
    <col min="1" max="1" width="3.81640625" style="8" customWidth="1"/>
    <col min="2" max="2" width="91.6328125" style="8" customWidth="1"/>
    <col min="3" max="5" width="10.08984375" style="8" customWidth="1"/>
    <col min="6" max="16384" width="8.81640625" style="8"/>
  </cols>
  <sheetData>
    <row r="1" spans="2:5">
      <c r="C1" s="14"/>
      <c r="D1" s="14"/>
      <c r="E1" s="14"/>
    </row>
    <row r="2" spans="2:5" ht="27.5">
      <c r="B2" s="203" t="s">
        <v>225</v>
      </c>
      <c r="C2" s="203"/>
      <c r="D2" s="203"/>
      <c r="E2" s="203"/>
    </row>
    <row r="3" spans="2:5">
      <c r="B3" s="9"/>
      <c r="C3" s="9"/>
      <c r="D3" s="9"/>
      <c r="E3" s="9"/>
    </row>
    <row r="4" spans="2:5">
      <c r="B4" s="9"/>
      <c r="C4" s="204" t="s">
        <v>108</v>
      </c>
      <c r="D4" s="204"/>
      <c r="E4" s="204"/>
    </row>
    <row r="5" spans="2:5">
      <c r="B5" s="39" t="s">
        <v>322</v>
      </c>
      <c r="C5" s="141">
        <v>2024</v>
      </c>
      <c r="D5" s="141">
        <v>2023</v>
      </c>
      <c r="E5" s="141">
        <v>2022</v>
      </c>
    </row>
    <row r="6" spans="2:5">
      <c r="B6" s="23" t="s">
        <v>226</v>
      </c>
      <c r="C6" s="44"/>
      <c r="D6" s="44"/>
      <c r="E6" s="44"/>
    </row>
    <row r="7" spans="2:5">
      <c r="B7" s="13" t="s">
        <v>128</v>
      </c>
      <c r="C7" s="40">
        <v>18</v>
      </c>
      <c r="D7" s="40">
        <v>-209</v>
      </c>
      <c r="E7" s="40">
        <v>-192</v>
      </c>
    </row>
    <row r="8" spans="2:5" ht="43">
      <c r="B8" s="11" t="s">
        <v>227</v>
      </c>
      <c r="C8" s="40"/>
      <c r="D8" s="40"/>
      <c r="E8" s="40"/>
    </row>
    <row r="9" spans="2:5">
      <c r="B9" s="13" t="s">
        <v>117</v>
      </c>
      <c r="C9" s="40">
        <v>253</v>
      </c>
      <c r="D9" s="40" t="s">
        <v>228</v>
      </c>
      <c r="E9" s="40">
        <v>265</v>
      </c>
    </row>
    <row r="10" spans="2:5">
      <c r="B10" s="13" t="s">
        <v>229</v>
      </c>
      <c r="C10" s="40">
        <v>1394</v>
      </c>
      <c r="D10" s="40">
        <v>1444</v>
      </c>
      <c r="E10" s="40">
        <v>1436</v>
      </c>
    </row>
    <row r="11" spans="2:5">
      <c r="B11" s="13" t="s">
        <v>211</v>
      </c>
      <c r="C11" s="40">
        <v>2</v>
      </c>
      <c r="D11" s="40">
        <v>7</v>
      </c>
      <c r="E11" s="40">
        <v>5</v>
      </c>
    </row>
    <row r="12" spans="2:5">
      <c r="B12" s="13" t="s">
        <v>230</v>
      </c>
      <c r="C12" s="40">
        <v>-7</v>
      </c>
      <c r="D12" s="40" t="s">
        <v>231</v>
      </c>
      <c r="E12" s="40">
        <v>-79</v>
      </c>
    </row>
    <row r="13" spans="2:5">
      <c r="B13" s="13" t="s">
        <v>116</v>
      </c>
      <c r="C13" s="40" t="s">
        <v>232</v>
      </c>
      <c r="D13" s="40">
        <v>19</v>
      </c>
      <c r="E13" s="40">
        <v>-8</v>
      </c>
    </row>
    <row r="14" spans="2:5">
      <c r="B14" s="13" t="s">
        <v>233</v>
      </c>
      <c r="C14" s="40" t="s">
        <v>130</v>
      </c>
      <c r="D14" s="40">
        <v>1</v>
      </c>
      <c r="E14" s="40">
        <v>1</v>
      </c>
    </row>
    <row r="15" spans="2:5">
      <c r="B15" s="13" t="s">
        <v>234</v>
      </c>
      <c r="C15" s="40">
        <v>83</v>
      </c>
      <c r="D15" s="40" t="s">
        <v>235</v>
      </c>
      <c r="E15" s="40">
        <v>84</v>
      </c>
    </row>
    <row r="16" spans="2:5">
      <c r="B16" s="13" t="s">
        <v>236</v>
      </c>
      <c r="C16" s="40">
        <v>-45</v>
      </c>
      <c r="D16" s="40" t="s">
        <v>237</v>
      </c>
      <c r="E16" s="40">
        <v>-23</v>
      </c>
    </row>
    <row r="17" spans="2:5">
      <c r="B17" s="13" t="s">
        <v>122</v>
      </c>
      <c r="C17" s="40">
        <v>-16</v>
      </c>
      <c r="D17" s="40" t="s">
        <v>123</v>
      </c>
      <c r="E17" s="40" t="s">
        <v>123</v>
      </c>
    </row>
    <row r="18" spans="2:5">
      <c r="B18" s="13" t="s">
        <v>238</v>
      </c>
      <c r="C18" s="40">
        <v>2</v>
      </c>
      <c r="D18" s="40">
        <v>-31</v>
      </c>
      <c r="E18" s="40">
        <v>47</v>
      </c>
    </row>
    <row r="19" spans="2:5">
      <c r="B19" s="13" t="s">
        <v>239</v>
      </c>
      <c r="C19" s="40"/>
      <c r="D19" s="40"/>
      <c r="E19" s="40"/>
    </row>
    <row r="20" spans="2:5">
      <c r="B20" s="19" t="s">
        <v>240</v>
      </c>
      <c r="C20" s="40">
        <v>-58</v>
      </c>
      <c r="D20" s="40">
        <v>-30</v>
      </c>
      <c r="E20" s="40">
        <v>-111</v>
      </c>
    </row>
    <row r="21" spans="2:5">
      <c r="B21" s="19" t="s">
        <v>241</v>
      </c>
      <c r="C21" s="40">
        <v>-67</v>
      </c>
      <c r="D21" s="40" t="s">
        <v>242</v>
      </c>
      <c r="E21" s="40">
        <v>-12</v>
      </c>
    </row>
    <row r="22" spans="2:5">
      <c r="B22" s="19" t="s">
        <v>243</v>
      </c>
      <c r="C22" s="40" t="s">
        <v>244</v>
      </c>
      <c r="D22" s="40" t="s">
        <v>245</v>
      </c>
      <c r="E22" s="40">
        <v>60</v>
      </c>
    </row>
    <row r="23" spans="2:5">
      <c r="B23" s="19" t="s">
        <v>171</v>
      </c>
      <c r="C23" s="40">
        <v>-10</v>
      </c>
      <c r="D23" s="40">
        <v>-13</v>
      </c>
      <c r="E23" s="40">
        <v>91</v>
      </c>
    </row>
    <row r="24" spans="2:5">
      <c r="B24" s="19" t="s">
        <v>174</v>
      </c>
      <c r="C24" s="40">
        <v>21</v>
      </c>
      <c r="D24" s="40">
        <v>34</v>
      </c>
      <c r="E24" s="40">
        <v>41</v>
      </c>
    </row>
    <row r="25" spans="2:5">
      <c r="B25" s="19" t="s">
        <v>175</v>
      </c>
      <c r="C25" s="40">
        <v>-1424</v>
      </c>
      <c r="D25" s="40">
        <v>-1488</v>
      </c>
      <c r="E25" s="40">
        <v>-1486</v>
      </c>
    </row>
    <row r="26" spans="2:5" ht="23">
      <c r="B26" s="13" t="s">
        <v>246</v>
      </c>
      <c r="C26" s="40">
        <v>56</v>
      </c>
      <c r="D26" s="40">
        <v>57</v>
      </c>
      <c r="E26" s="40">
        <v>63</v>
      </c>
    </row>
    <row r="27" spans="2:5">
      <c r="B27" s="13" t="s">
        <v>247</v>
      </c>
      <c r="C27" s="40">
        <v>23</v>
      </c>
      <c r="D27" s="40">
        <v>1</v>
      </c>
      <c r="E27" s="40">
        <v>3</v>
      </c>
    </row>
    <row r="28" spans="2:5">
      <c r="B28" s="20" t="s">
        <v>248</v>
      </c>
      <c r="C28" s="41" t="s">
        <v>249</v>
      </c>
      <c r="D28" s="41" t="s">
        <v>250</v>
      </c>
      <c r="E28" s="41" t="s">
        <v>251</v>
      </c>
    </row>
    <row r="29" spans="2:5">
      <c r="B29" s="13"/>
      <c r="C29" s="40"/>
      <c r="D29" s="40"/>
      <c r="E29" s="40"/>
    </row>
    <row r="30" spans="2:5">
      <c r="B30" s="23" t="s">
        <v>252</v>
      </c>
      <c r="C30" s="40"/>
      <c r="D30" s="40"/>
      <c r="E30" s="40"/>
    </row>
    <row r="31" spans="2:5">
      <c r="B31" s="13" t="s">
        <v>253</v>
      </c>
      <c r="C31" s="40">
        <v>-137</v>
      </c>
      <c r="D31" s="40">
        <v>-189</v>
      </c>
      <c r="E31" s="40">
        <v>-251</v>
      </c>
    </row>
    <row r="32" spans="2:5">
      <c r="B32" s="13" t="s">
        <v>254</v>
      </c>
      <c r="C32" s="40">
        <v>-31</v>
      </c>
      <c r="D32" s="40">
        <v>-44</v>
      </c>
      <c r="E32" s="40">
        <v>-18</v>
      </c>
    </row>
    <row r="33" spans="2:5">
      <c r="B33" s="13" t="s">
        <v>255</v>
      </c>
      <c r="C33" s="40">
        <v>-3</v>
      </c>
      <c r="D33" s="40">
        <v>-7</v>
      </c>
      <c r="E33" s="40">
        <v>-398</v>
      </c>
    </row>
    <row r="34" spans="2:5">
      <c r="B34" s="13" t="s">
        <v>256</v>
      </c>
      <c r="C34" s="40" t="s">
        <v>257</v>
      </c>
      <c r="D34" s="40" t="s">
        <v>130</v>
      </c>
      <c r="E34" s="40" t="s">
        <v>142</v>
      </c>
    </row>
    <row r="35" spans="2:5">
      <c r="B35" s="13" t="s">
        <v>258</v>
      </c>
      <c r="C35" s="40" t="s">
        <v>257</v>
      </c>
      <c r="D35" s="40" t="s">
        <v>130</v>
      </c>
      <c r="E35" s="40" t="s">
        <v>259</v>
      </c>
    </row>
    <row r="36" spans="2:5">
      <c r="B36" s="20" t="s">
        <v>260</v>
      </c>
      <c r="C36" s="41">
        <v>-171</v>
      </c>
      <c r="D36" s="41">
        <v>-240</v>
      </c>
      <c r="E36" s="41">
        <v>-664</v>
      </c>
    </row>
    <row r="37" spans="2:5">
      <c r="B37" s="13"/>
      <c r="C37" s="40"/>
      <c r="D37" s="40"/>
      <c r="E37" s="40"/>
    </row>
    <row r="38" spans="2:5">
      <c r="B38" s="23" t="s">
        <v>261</v>
      </c>
      <c r="C38" s="40"/>
      <c r="D38" s="40"/>
      <c r="E38" s="40"/>
    </row>
    <row r="39" spans="2:5">
      <c r="B39" s="13" t="s">
        <v>262</v>
      </c>
      <c r="C39" s="40" t="s">
        <v>263</v>
      </c>
      <c r="D39" s="40">
        <v>1237</v>
      </c>
      <c r="E39" s="40">
        <v>1684</v>
      </c>
    </row>
    <row r="40" spans="2:5">
      <c r="B40" s="13" t="s">
        <v>264</v>
      </c>
      <c r="C40" s="40">
        <v>669</v>
      </c>
      <c r="D40" s="40" t="s">
        <v>123</v>
      </c>
      <c r="E40" s="40" t="s">
        <v>123</v>
      </c>
    </row>
    <row r="41" spans="2:5">
      <c r="B41" s="13" t="s">
        <v>265</v>
      </c>
      <c r="C41" s="40">
        <v>-30</v>
      </c>
      <c r="D41" s="40" t="s">
        <v>123</v>
      </c>
      <c r="E41" s="40" t="s">
        <v>123</v>
      </c>
    </row>
    <row r="42" spans="2:5">
      <c r="B42" s="13" t="s">
        <v>266</v>
      </c>
      <c r="C42" s="40">
        <v>-1278</v>
      </c>
      <c r="D42" s="40">
        <v>-1443</v>
      </c>
      <c r="E42" s="40">
        <v>-1165</v>
      </c>
    </row>
    <row r="43" spans="2:5">
      <c r="B43" s="13" t="s">
        <v>267</v>
      </c>
      <c r="C43" s="40">
        <v>-228</v>
      </c>
      <c r="D43" s="40" t="s">
        <v>123</v>
      </c>
      <c r="E43" s="40" t="s">
        <v>123</v>
      </c>
    </row>
    <row r="44" spans="2:5">
      <c r="B44" s="13" t="s">
        <v>268</v>
      </c>
      <c r="C44" s="40">
        <v>-17</v>
      </c>
      <c r="D44" s="40" t="s">
        <v>123</v>
      </c>
      <c r="E44" s="40" t="s">
        <v>123</v>
      </c>
    </row>
    <row r="45" spans="2:5">
      <c r="B45" s="13" t="s">
        <v>269</v>
      </c>
      <c r="C45" s="40" t="s">
        <v>130</v>
      </c>
      <c r="D45" s="40" t="s">
        <v>130</v>
      </c>
      <c r="E45" s="40">
        <v>69</v>
      </c>
    </row>
    <row r="46" spans="2:5">
      <c r="B46" s="13" t="s">
        <v>270</v>
      </c>
      <c r="C46" s="40" t="s">
        <v>130</v>
      </c>
      <c r="D46" s="40" t="s">
        <v>130</v>
      </c>
      <c r="E46" s="40">
        <v>-6</v>
      </c>
    </row>
    <row r="47" spans="2:5">
      <c r="B47" s="13" t="s">
        <v>29</v>
      </c>
      <c r="C47" s="40">
        <v>-1</v>
      </c>
      <c r="D47" s="40">
        <v>-6</v>
      </c>
      <c r="E47" s="40" t="s">
        <v>123</v>
      </c>
    </row>
    <row r="48" spans="2:5">
      <c r="B48" s="13" t="s">
        <v>30</v>
      </c>
      <c r="C48" s="40">
        <v>-2</v>
      </c>
      <c r="D48" s="40">
        <v>-3</v>
      </c>
      <c r="E48" s="40" t="s">
        <v>130</v>
      </c>
    </row>
    <row r="49" spans="2:5">
      <c r="B49" s="20" t="s">
        <v>271</v>
      </c>
      <c r="C49" s="41">
        <v>-79</v>
      </c>
      <c r="D49" s="41">
        <v>-215</v>
      </c>
      <c r="E49" s="41" t="s">
        <v>272</v>
      </c>
    </row>
    <row r="50" spans="2:5">
      <c r="B50" s="19" t="s">
        <v>273</v>
      </c>
      <c r="C50" s="40">
        <v>-15</v>
      </c>
      <c r="D50" s="40" t="s">
        <v>274</v>
      </c>
      <c r="E50" s="40">
        <v>-14</v>
      </c>
    </row>
    <row r="51" spans="2:5">
      <c r="B51" s="13" t="s">
        <v>275</v>
      </c>
      <c r="C51" s="40" t="s">
        <v>276</v>
      </c>
      <c r="D51" s="40">
        <v>-56</v>
      </c>
      <c r="E51" s="40" t="s">
        <v>277</v>
      </c>
    </row>
    <row r="52" spans="2:5">
      <c r="B52" s="19" t="s">
        <v>278</v>
      </c>
      <c r="C52" s="40" t="s">
        <v>279</v>
      </c>
      <c r="D52" s="40">
        <v>-53</v>
      </c>
      <c r="E52" s="40" t="s">
        <v>280</v>
      </c>
    </row>
    <row r="53" spans="2:5" ht="23">
      <c r="B53" s="19" t="s">
        <v>281</v>
      </c>
      <c r="C53" s="40" t="s">
        <v>282</v>
      </c>
      <c r="D53" s="40" t="s">
        <v>283</v>
      </c>
      <c r="E53" s="40" t="s">
        <v>284</v>
      </c>
    </row>
    <row r="54" spans="2:5" ht="23">
      <c r="B54" s="20" t="s">
        <v>285</v>
      </c>
      <c r="C54" s="41">
        <v>148</v>
      </c>
      <c r="D54" s="41">
        <v>141</v>
      </c>
      <c r="E54" s="41">
        <v>194</v>
      </c>
    </row>
    <row r="56" spans="2:5">
      <c r="B56" s="209" t="s">
        <v>310</v>
      </c>
      <c r="C56" s="209"/>
      <c r="D56" s="209"/>
      <c r="E56" s="209"/>
    </row>
    <row r="57" spans="2:5">
      <c r="B57" s="209"/>
      <c r="C57" s="209"/>
      <c r="D57" s="209"/>
      <c r="E57" s="209"/>
    </row>
    <row r="58" spans="2:5">
      <c r="B58" s="209"/>
      <c r="C58" s="209"/>
      <c r="D58" s="209"/>
      <c r="E58" s="209"/>
    </row>
    <row r="59" spans="2:5">
      <c r="B59" s="209" t="s">
        <v>311</v>
      </c>
      <c r="C59" s="209"/>
      <c r="D59" s="209"/>
      <c r="E59" s="209"/>
    </row>
    <row r="60" spans="2:5">
      <c r="B60" s="209"/>
      <c r="C60" s="209"/>
      <c r="D60" s="209"/>
      <c r="E60" s="209"/>
    </row>
    <row r="62" spans="2:5">
      <c r="B62" s="140"/>
    </row>
  </sheetData>
  <mergeCells count="4">
    <mergeCell ref="B2:E2"/>
    <mergeCell ref="C4:E4"/>
    <mergeCell ref="B59:E60"/>
    <mergeCell ref="B56:E5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358A-CFD7-4282-B46E-56DEA35AF09C}">
  <dimension ref="A2:N36"/>
  <sheetViews>
    <sheetView showGridLines="0" zoomScaleNormal="100" workbookViewId="0">
      <selection activeCell="E7" sqref="E7"/>
    </sheetView>
  </sheetViews>
  <sheetFormatPr defaultColWidth="8.6328125" defaultRowHeight="21.5"/>
  <cols>
    <col min="1" max="1" width="3.81640625" style="8" customWidth="1"/>
    <col min="2" max="2" width="48.90625" style="24" bestFit="1" customWidth="1"/>
    <col min="3" max="3" width="2.6328125" style="24" customWidth="1"/>
    <col min="4" max="6" width="10.08984375" style="24" customWidth="1"/>
    <col min="7" max="7" width="5.453125" style="25" customWidth="1"/>
    <col min="8" max="8" width="3.453125" style="25" customWidth="1"/>
    <col min="9" max="9" width="48.90625" style="24" bestFit="1" customWidth="1"/>
    <col min="10" max="10" width="2.6328125" style="24" customWidth="1"/>
    <col min="11" max="12" width="10.08984375" style="24" customWidth="1"/>
    <col min="13" max="17" width="8.6328125" style="24"/>
    <col min="18" max="18" width="63.54296875" style="24" customWidth="1"/>
    <col min="19" max="16384" width="8.6328125" style="24"/>
  </cols>
  <sheetData>
    <row r="2" spans="1:14" ht="27.5">
      <c r="B2" s="43" t="s">
        <v>298</v>
      </c>
      <c r="C2" s="26"/>
      <c r="D2" s="26"/>
      <c r="E2" s="26"/>
      <c r="F2" s="26"/>
      <c r="G2" s="26"/>
      <c r="H2" s="26"/>
      <c r="I2" s="26"/>
      <c r="J2" s="26"/>
      <c r="K2" s="26"/>
      <c r="L2" s="26"/>
      <c r="M2" s="26"/>
    </row>
    <row r="3" spans="1:14" s="28" customFormat="1">
      <c r="A3" s="8"/>
      <c r="B3" s="27" t="s">
        <v>287</v>
      </c>
      <c r="C3" s="27"/>
      <c r="D3" s="27"/>
      <c r="E3" s="27"/>
      <c r="F3" s="27"/>
      <c r="G3" s="27"/>
      <c r="H3" s="27"/>
      <c r="I3" s="27" t="s">
        <v>288</v>
      </c>
      <c r="J3" s="27"/>
      <c r="K3" s="27"/>
      <c r="L3" s="27"/>
      <c r="M3" s="27"/>
    </row>
    <row r="4" spans="1:14">
      <c r="B4" s="29"/>
      <c r="C4" s="29"/>
      <c r="D4" s="29"/>
      <c r="E4" s="29"/>
      <c r="F4" s="29"/>
      <c r="I4" s="29"/>
      <c r="J4" s="29"/>
      <c r="K4" s="29"/>
      <c r="L4" s="29"/>
    </row>
    <row r="5" spans="1:14" s="31" customFormat="1">
      <c r="A5" s="8"/>
      <c r="B5" s="39" t="s">
        <v>322</v>
      </c>
      <c r="C5" s="38"/>
      <c r="D5" s="141">
        <v>2024</v>
      </c>
      <c r="E5" s="141">
        <v>2023</v>
      </c>
      <c r="F5" s="141">
        <v>2022</v>
      </c>
      <c r="G5" s="38" t="s">
        <v>301</v>
      </c>
      <c r="H5" s="30"/>
      <c r="I5" s="39" t="s">
        <v>322</v>
      </c>
      <c r="J5" s="38"/>
      <c r="K5" s="141">
        <v>2024</v>
      </c>
      <c r="L5" s="141">
        <v>2023</v>
      </c>
      <c r="M5" s="38" t="s">
        <v>301</v>
      </c>
    </row>
    <row r="6" spans="1:14" s="33" customFormat="1">
      <c r="A6" s="8"/>
      <c r="B6" s="29"/>
      <c r="C6" s="29"/>
      <c r="D6" s="29"/>
      <c r="E6" s="29"/>
      <c r="F6" s="29"/>
      <c r="G6" s="127"/>
      <c r="H6" s="25"/>
      <c r="I6" s="29"/>
      <c r="J6" s="29"/>
      <c r="K6" s="29"/>
      <c r="L6" s="29"/>
      <c r="M6" s="24"/>
      <c r="N6" s="24"/>
    </row>
    <row r="7" spans="1:14">
      <c r="B7" s="8" t="s">
        <v>289</v>
      </c>
      <c r="C7" s="34"/>
      <c r="D7" s="45">
        <v>142</v>
      </c>
      <c r="E7" s="45">
        <v>-98</v>
      </c>
      <c r="F7" s="45">
        <v>-169</v>
      </c>
      <c r="G7" s="123" t="s">
        <v>302</v>
      </c>
      <c r="H7" s="46"/>
      <c r="I7" s="8" t="s">
        <v>146</v>
      </c>
      <c r="J7" s="34"/>
      <c r="K7" s="45">
        <v>-137</v>
      </c>
      <c r="L7" s="45">
        <v>-130</v>
      </c>
      <c r="M7" s="123" t="s">
        <v>306</v>
      </c>
    </row>
    <row r="8" spans="1:14">
      <c r="B8" s="47" t="s">
        <v>290</v>
      </c>
      <c r="C8" s="34"/>
      <c r="D8" s="48">
        <f>SUM(D9:D10)</f>
        <v>333</v>
      </c>
      <c r="E8" s="48">
        <f>SUM(E9:E10)</f>
        <v>386</v>
      </c>
      <c r="F8" s="48">
        <f>SUM(F9:F10)</f>
        <v>369</v>
      </c>
      <c r="G8" s="123"/>
      <c r="I8" s="8" t="s">
        <v>168</v>
      </c>
      <c r="J8" s="34"/>
      <c r="K8" s="49" t="s">
        <v>169</v>
      </c>
      <c r="L8" s="49">
        <v>17</v>
      </c>
      <c r="M8" s="123" t="s">
        <v>306</v>
      </c>
    </row>
    <row r="9" spans="1:14">
      <c r="B9" s="50" t="s">
        <v>117</v>
      </c>
      <c r="C9" s="34"/>
      <c r="D9" s="51">
        <v>253</v>
      </c>
      <c r="E9" s="51">
        <v>293</v>
      </c>
      <c r="F9" s="51">
        <v>265</v>
      </c>
      <c r="G9" s="123" t="s">
        <v>303</v>
      </c>
      <c r="H9" s="46"/>
      <c r="I9" s="8" t="s">
        <v>181</v>
      </c>
      <c r="J9" s="34"/>
      <c r="K9" s="51">
        <v>633</v>
      </c>
      <c r="L9" s="51">
        <v>921</v>
      </c>
      <c r="M9" s="123" t="s">
        <v>306</v>
      </c>
    </row>
    <row r="10" spans="1:14" s="35" customFormat="1">
      <c r="A10" s="8"/>
      <c r="B10" s="50" t="s">
        <v>291</v>
      </c>
      <c r="C10" s="34"/>
      <c r="D10" s="51">
        <v>80</v>
      </c>
      <c r="E10" s="51">
        <v>93</v>
      </c>
      <c r="F10" s="51">
        <v>104</v>
      </c>
      <c r="G10" s="123" t="s">
        <v>304</v>
      </c>
      <c r="H10" s="46"/>
      <c r="I10" s="8" t="s">
        <v>292</v>
      </c>
      <c r="J10" s="34"/>
      <c r="K10" s="51">
        <v>21</v>
      </c>
      <c r="L10" s="52" t="s">
        <v>123</v>
      </c>
      <c r="M10" s="123" t="s">
        <v>307</v>
      </c>
    </row>
    <row r="11" spans="1:14" s="35" customFormat="1" ht="22" thickBot="1">
      <c r="A11" s="8"/>
      <c r="B11" s="8"/>
      <c r="C11" s="34"/>
      <c r="D11" s="36"/>
      <c r="E11" s="36"/>
      <c r="F11" s="36"/>
      <c r="G11" s="123"/>
      <c r="H11" s="53"/>
      <c r="I11" s="54" t="s">
        <v>288</v>
      </c>
      <c r="J11" s="34"/>
      <c r="K11" s="55" t="s">
        <v>293</v>
      </c>
      <c r="L11" s="55">
        <f>SUM(L7:L9)</f>
        <v>808</v>
      </c>
      <c r="M11" s="129"/>
    </row>
    <row r="12" spans="1:14" s="35" customFormat="1">
      <c r="A12" s="8"/>
      <c r="B12" s="47" t="s">
        <v>294</v>
      </c>
      <c r="C12" s="34"/>
      <c r="D12" s="48">
        <f>SUM(D14:D15)</f>
        <v>26</v>
      </c>
      <c r="E12" s="48">
        <f>SUM(E14:E15)</f>
        <v>175</v>
      </c>
      <c r="F12" s="48">
        <f>SUM(F14:F15)</f>
        <v>51</v>
      </c>
      <c r="G12" s="123"/>
      <c r="H12" s="53"/>
      <c r="I12" s="8"/>
      <c r="J12" s="34"/>
      <c r="K12" s="34"/>
      <c r="L12" s="34"/>
    </row>
    <row r="13" spans="1:14" s="35" customFormat="1">
      <c r="A13" s="8"/>
      <c r="B13" s="18"/>
      <c r="C13" s="34"/>
      <c r="D13" s="36"/>
      <c r="E13" s="36"/>
      <c r="F13" s="36"/>
      <c r="G13" s="123"/>
      <c r="H13" s="53"/>
      <c r="I13" s="36"/>
      <c r="J13" s="34"/>
      <c r="K13" s="34"/>
      <c r="L13" s="34"/>
    </row>
    <row r="14" spans="1:14" s="35" customFormat="1">
      <c r="A14" s="8"/>
      <c r="B14" s="50" t="s">
        <v>295</v>
      </c>
      <c r="C14" s="34"/>
      <c r="D14" s="51">
        <v>83</v>
      </c>
      <c r="E14" s="51">
        <v>143</v>
      </c>
      <c r="F14" s="51">
        <v>84</v>
      </c>
      <c r="G14" s="123" t="s">
        <v>305</v>
      </c>
      <c r="H14" s="53"/>
      <c r="I14" s="36"/>
      <c r="J14" s="34"/>
      <c r="K14" s="34"/>
      <c r="L14" s="34"/>
    </row>
    <row r="15" spans="1:14" s="35" customFormat="1">
      <c r="A15" s="8"/>
      <c r="B15" s="50" t="s">
        <v>296</v>
      </c>
      <c r="C15" s="34"/>
      <c r="D15" s="51">
        <v>-57</v>
      </c>
      <c r="E15" s="51">
        <v>32</v>
      </c>
      <c r="F15" s="51">
        <v>-33</v>
      </c>
      <c r="G15" s="123" t="s">
        <v>309</v>
      </c>
      <c r="H15" s="46"/>
      <c r="I15" s="36"/>
      <c r="J15" s="34"/>
      <c r="K15" s="34"/>
      <c r="L15" s="34"/>
    </row>
    <row r="16" spans="1:14" s="35" customFormat="1">
      <c r="A16" s="8"/>
      <c r="B16" s="50"/>
      <c r="C16" s="34"/>
      <c r="D16" s="51"/>
      <c r="E16" s="51"/>
      <c r="F16" s="51"/>
      <c r="G16" s="128"/>
      <c r="H16" s="46"/>
      <c r="I16" s="36"/>
      <c r="J16" s="34"/>
      <c r="K16" s="34"/>
      <c r="L16" s="34"/>
    </row>
    <row r="17" spans="1:13" ht="22" thickBot="1">
      <c r="B17" s="54" t="s">
        <v>287</v>
      </c>
      <c r="C17" s="34"/>
      <c r="D17" s="56">
        <f>SUM(D8,D7,D12)</f>
        <v>501</v>
      </c>
      <c r="E17" s="56">
        <f>SUM(E8,E7,E12)</f>
        <v>463</v>
      </c>
      <c r="F17" s="56">
        <f>SUM(F8,F7,F12)</f>
        <v>251</v>
      </c>
      <c r="I17" s="36"/>
      <c r="J17" s="34"/>
      <c r="K17" s="34"/>
      <c r="L17" s="34"/>
    </row>
    <row r="18" spans="1:13">
      <c r="B18" s="34"/>
      <c r="C18" s="34"/>
      <c r="D18" s="34"/>
      <c r="E18" s="34"/>
      <c r="F18" s="34"/>
      <c r="I18" s="36"/>
      <c r="J18" s="34"/>
      <c r="K18" s="34"/>
      <c r="L18" s="34"/>
    </row>
    <row r="19" spans="1:13">
      <c r="B19" s="36"/>
      <c r="C19" s="36"/>
      <c r="D19" s="36"/>
      <c r="E19" s="36"/>
      <c r="F19" s="36"/>
      <c r="I19" s="36"/>
      <c r="J19" s="34"/>
      <c r="K19" s="34"/>
      <c r="L19" s="34"/>
    </row>
    <row r="20" spans="1:13" s="37" customFormat="1">
      <c r="A20" s="8"/>
      <c r="B20" s="130" t="s">
        <v>308</v>
      </c>
      <c r="C20" s="213"/>
      <c r="D20" s="213"/>
      <c r="E20" s="131"/>
      <c r="F20" s="131"/>
      <c r="G20" s="124"/>
      <c r="H20" s="124"/>
      <c r="I20" s="124"/>
      <c r="J20" s="124"/>
      <c r="K20" s="124"/>
      <c r="L20" s="124"/>
      <c r="M20" s="124"/>
    </row>
    <row r="21" spans="1:13">
      <c r="B21" s="133" t="s">
        <v>312</v>
      </c>
      <c r="C21" s="134"/>
      <c r="D21" s="135"/>
      <c r="E21" s="136"/>
      <c r="F21" s="136"/>
      <c r="G21" s="126"/>
      <c r="H21" s="126"/>
      <c r="I21" s="126"/>
      <c r="J21" s="15"/>
      <c r="K21" s="15"/>
      <c r="L21" s="57"/>
    </row>
    <row r="22" spans="1:13">
      <c r="B22" s="133" t="s">
        <v>313</v>
      </c>
      <c r="C22" s="134"/>
      <c r="D22" s="135"/>
      <c r="E22" s="136"/>
      <c r="F22" s="136"/>
      <c r="G22" s="126"/>
      <c r="H22" s="126"/>
      <c r="I22" s="125"/>
      <c r="J22" s="15"/>
      <c r="K22" s="15"/>
      <c r="L22" s="58"/>
    </row>
    <row r="23" spans="1:13">
      <c r="B23" s="133" t="s">
        <v>314</v>
      </c>
      <c r="C23" s="134"/>
      <c r="D23" s="135"/>
      <c r="E23" s="136"/>
      <c r="F23" s="136"/>
      <c r="G23" s="126"/>
      <c r="H23" s="126"/>
      <c r="I23" s="125"/>
      <c r="J23" s="15"/>
      <c r="K23" s="15"/>
      <c r="L23" s="58"/>
    </row>
    <row r="24" spans="1:13">
      <c r="B24" s="133" t="s">
        <v>315</v>
      </c>
      <c r="C24" s="137"/>
      <c r="D24" s="135"/>
      <c r="E24" s="136"/>
      <c r="F24" s="136"/>
      <c r="G24" s="126"/>
      <c r="H24" s="126"/>
      <c r="I24" s="126"/>
      <c r="J24" s="15"/>
      <c r="K24" s="15"/>
      <c r="L24" s="59"/>
    </row>
    <row r="25" spans="1:13">
      <c r="B25" s="133" t="s">
        <v>316</v>
      </c>
      <c r="C25" s="134"/>
      <c r="D25" s="135"/>
      <c r="E25" s="136"/>
      <c r="F25" s="136"/>
      <c r="G25" s="126"/>
      <c r="H25" s="210"/>
      <c r="I25" s="210"/>
      <c r="J25" s="211"/>
      <c r="K25" s="211"/>
      <c r="L25" s="58"/>
    </row>
    <row r="26" spans="1:13">
      <c r="B26" s="133" t="s">
        <v>317</v>
      </c>
      <c r="C26" s="134"/>
      <c r="D26" s="135"/>
      <c r="E26" s="136"/>
      <c r="F26" s="136"/>
      <c r="G26" s="126"/>
      <c r="H26" s="210"/>
      <c r="I26" s="210"/>
      <c r="J26" s="212"/>
      <c r="K26" s="212"/>
      <c r="L26" s="58"/>
    </row>
    <row r="27" spans="1:13">
      <c r="B27" s="133" t="s">
        <v>318</v>
      </c>
      <c r="C27" s="138"/>
      <c r="D27" s="135"/>
      <c r="E27" s="139"/>
      <c r="F27" s="139"/>
      <c r="I27" s="51"/>
      <c r="K27" s="58"/>
      <c r="L27" s="58"/>
    </row>
    <row r="28" spans="1:13">
      <c r="B28" s="34"/>
      <c r="C28" s="34"/>
    </row>
    <row r="30" spans="1:13">
      <c r="F30" s="132"/>
      <c r="G30" s="133"/>
      <c r="H30" s="24"/>
    </row>
    <row r="31" spans="1:13">
      <c r="F31" s="132"/>
      <c r="G31" s="133"/>
      <c r="H31" s="24"/>
    </row>
    <row r="32" spans="1:13">
      <c r="F32" s="132"/>
      <c r="G32" s="133"/>
      <c r="H32" s="24"/>
    </row>
    <row r="33" spans="6:8">
      <c r="F33" s="132"/>
      <c r="G33" s="133"/>
      <c r="H33" s="24"/>
    </row>
    <row r="34" spans="6:8">
      <c r="F34" s="132"/>
      <c r="G34" s="133"/>
      <c r="H34" s="24"/>
    </row>
    <row r="35" spans="6:8">
      <c r="F35" s="132"/>
      <c r="G35" s="133"/>
      <c r="H35" s="24"/>
    </row>
    <row r="36" spans="6:8">
      <c r="F36" s="132"/>
      <c r="G36" s="133"/>
      <c r="H36" s="24"/>
    </row>
  </sheetData>
  <mergeCells count="5">
    <mergeCell ref="H25:I25"/>
    <mergeCell ref="J25:K25"/>
    <mergeCell ref="H26:I26"/>
    <mergeCell ref="J26:K26"/>
    <mergeCell ref="C20:D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50E1-7C1C-417E-9C7E-B7FE085791A4}">
  <dimension ref="A1:S47"/>
  <sheetViews>
    <sheetView showGridLines="0" topLeftCell="D1" zoomScaleNormal="100" zoomScaleSheetLayoutView="85" workbookViewId="0">
      <selection activeCell="E19" sqref="E19"/>
    </sheetView>
  </sheetViews>
  <sheetFormatPr defaultColWidth="8.81640625" defaultRowHeight="21.5"/>
  <cols>
    <col min="1" max="1" width="3.81640625" style="8" customWidth="1"/>
    <col min="2" max="2" width="73.36328125" style="1" customWidth="1"/>
    <col min="3" max="3" width="21.90625" style="1" customWidth="1"/>
    <col min="4" max="4" width="2.81640625" style="1" customWidth="1"/>
    <col min="5" max="5" width="21.90625" style="1" customWidth="1"/>
    <col min="6" max="6" width="2.81640625" style="1" customWidth="1"/>
    <col min="7" max="7" width="21.90625" style="1" customWidth="1"/>
    <col min="8" max="8" width="2.81640625" style="1" customWidth="1"/>
    <col min="9" max="13" width="21.90625" style="1" customWidth="1"/>
    <col min="14" max="14" width="2.81640625" style="1" customWidth="1"/>
    <col min="15" max="15" width="21.90625" style="1" customWidth="1"/>
    <col min="16" max="16" width="8.81640625" style="1"/>
    <col min="17" max="17" width="12.453125" style="1" bestFit="1" customWidth="1"/>
    <col min="18" max="16384" width="8.81640625" style="1"/>
  </cols>
  <sheetData>
    <row r="1" spans="1:19" s="8" customFormat="1" ht="20.399999999999999" customHeight="1">
      <c r="C1" s="14"/>
      <c r="D1" s="14"/>
      <c r="E1" s="14"/>
    </row>
    <row r="2" spans="1:19" ht="27.5">
      <c r="B2" s="62" t="s">
        <v>323</v>
      </c>
      <c r="C2" s="27"/>
      <c r="D2" s="27"/>
      <c r="E2" s="27"/>
      <c r="F2" s="27"/>
      <c r="G2" s="27"/>
      <c r="H2" s="27"/>
      <c r="I2" s="27"/>
      <c r="J2" s="27"/>
      <c r="K2" s="27"/>
      <c r="L2" s="27"/>
      <c r="M2" s="27"/>
      <c r="N2" s="27"/>
      <c r="O2" s="27"/>
      <c r="P2" s="24"/>
    </row>
    <row r="3" spans="1:19">
      <c r="B3" s="29"/>
      <c r="C3" s="29"/>
      <c r="D3" s="29"/>
      <c r="E3" s="29"/>
      <c r="F3" s="29"/>
      <c r="G3" s="29"/>
      <c r="H3" s="29"/>
      <c r="I3" s="29"/>
      <c r="J3" s="29"/>
      <c r="K3" s="29"/>
      <c r="L3" s="29"/>
      <c r="M3" s="29"/>
      <c r="N3" s="29"/>
      <c r="O3" s="29"/>
      <c r="P3" s="24"/>
    </row>
    <row r="4" spans="1:19" s="2" customFormat="1" ht="43">
      <c r="A4" s="8"/>
      <c r="B4" s="60"/>
      <c r="C4" s="60" t="s">
        <v>11</v>
      </c>
      <c r="D4" s="144"/>
      <c r="E4" s="60"/>
      <c r="F4" s="144"/>
      <c r="G4" s="60" t="s">
        <v>106</v>
      </c>
      <c r="H4" s="144"/>
      <c r="I4" s="220" t="s">
        <v>13</v>
      </c>
      <c r="J4" s="220"/>
      <c r="K4" s="220"/>
      <c r="L4" s="220"/>
      <c r="M4" s="220"/>
      <c r="N4" s="144"/>
      <c r="O4" s="145" t="s">
        <v>8</v>
      </c>
      <c r="P4" s="31"/>
      <c r="S4" s="1"/>
    </row>
    <row r="5" spans="1:19" s="2" customFormat="1" ht="9.75" customHeight="1">
      <c r="A5" s="8"/>
      <c r="B5" s="72"/>
      <c r="C5" s="72"/>
      <c r="D5" s="29"/>
      <c r="E5" s="72"/>
      <c r="F5" s="29"/>
      <c r="G5" s="72"/>
      <c r="H5" s="29"/>
      <c r="I5" s="72"/>
      <c r="J5" s="72"/>
      <c r="K5" s="72"/>
      <c r="L5" s="72"/>
      <c r="M5" s="72"/>
      <c r="N5" s="29"/>
      <c r="O5" s="72"/>
      <c r="P5" s="31"/>
      <c r="S5" s="1"/>
    </row>
    <row r="6" spans="1:19" s="3" customFormat="1" ht="64.5">
      <c r="A6" s="8"/>
      <c r="B6" s="143"/>
      <c r="C6" s="146">
        <v>2024</v>
      </c>
      <c r="D6" s="72"/>
      <c r="E6" s="147" t="s">
        <v>49</v>
      </c>
      <c r="F6" s="72"/>
      <c r="G6" s="146">
        <v>2024</v>
      </c>
      <c r="H6" s="29"/>
      <c r="I6" s="147" t="s">
        <v>14</v>
      </c>
      <c r="J6" s="147" t="s">
        <v>15</v>
      </c>
      <c r="K6" s="147" t="s">
        <v>339</v>
      </c>
      <c r="L6" s="147" t="s">
        <v>340</v>
      </c>
      <c r="M6" s="147" t="s">
        <v>341</v>
      </c>
      <c r="N6" s="148"/>
      <c r="O6" s="146">
        <v>2024</v>
      </c>
      <c r="P6" s="74"/>
      <c r="S6" s="4"/>
    </row>
    <row r="7" spans="1:19" ht="6.75" customHeight="1">
      <c r="B7" s="142"/>
      <c r="C7" s="29"/>
      <c r="D7" s="29"/>
      <c r="E7" s="29"/>
      <c r="F7" s="29"/>
      <c r="G7" s="29"/>
      <c r="H7" s="29"/>
      <c r="I7" s="29"/>
      <c r="J7" s="29"/>
      <c r="K7" s="29"/>
      <c r="L7" s="29"/>
      <c r="M7" s="29"/>
      <c r="N7" s="29"/>
      <c r="O7" s="29"/>
      <c r="P7" s="24"/>
      <c r="Q7" s="3"/>
    </row>
    <row r="8" spans="1:19" ht="21.75" customHeight="1">
      <c r="B8" s="14" t="s">
        <v>10</v>
      </c>
      <c r="C8" s="93">
        <v>3690076855.8488102</v>
      </c>
      <c r="D8" s="84"/>
      <c r="E8" s="94">
        <v>19288.567476749398</v>
      </c>
      <c r="F8" s="84"/>
      <c r="G8" s="93">
        <f>SUM(C8+E8)</f>
        <v>3690096144.4162869</v>
      </c>
      <c r="H8" s="84"/>
      <c r="I8" s="94">
        <v>66462034</v>
      </c>
      <c r="J8" s="94">
        <v>0</v>
      </c>
      <c r="K8" s="94">
        <v>0</v>
      </c>
      <c r="L8" s="94">
        <v>0</v>
      </c>
      <c r="M8" s="94">
        <v>0</v>
      </c>
      <c r="N8" s="149"/>
      <c r="O8" s="95">
        <v>3755558178.4162869</v>
      </c>
      <c r="P8" s="24"/>
      <c r="Q8" s="3"/>
    </row>
    <row r="9" spans="1:19" ht="21.75" customHeight="1">
      <c r="B9" s="14" t="s">
        <v>16</v>
      </c>
      <c r="C9" s="93">
        <v>-2572793672.6765499</v>
      </c>
      <c r="D9" s="85"/>
      <c r="E9" s="94">
        <v>1215591898.94437</v>
      </c>
      <c r="F9" s="84"/>
      <c r="G9" s="93">
        <f>SUM(C9+E9)</f>
        <v>-1357201773.7321799</v>
      </c>
      <c r="H9" s="85"/>
      <c r="I9" s="94">
        <v>-1439331933</v>
      </c>
      <c r="J9" s="94">
        <v>0</v>
      </c>
      <c r="K9" s="94">
        <v>-12447599</v>
      </c>
      <c r="L9" s="94">
        <v>0</v>
      </c>
      <c r="M9" s="94">
        <v>0</v>
      </c>
      <c r="N9" s="149"/>
      <c r="O9" s="95">
        <v>-2807981305.7321844</v>
      </c>
      <c r="P9" s="24"/>
    </row>
    <row r="10" spans="1:19" ht="21.75" customHeight="1">
      <c r="B10" s="87" t="s">
        <v>9</v>
      </c>
      <c r="C10" s="150">
        <v>1117283183.172256</v>
      </c>
      <c r="D10" s="85"/>
      <c r="E10" s="151">
        <v>1215611187.5118501</v>
      </c>
      <c r="F10" s="85"/>
      <c r="G10" s="150">
        <v>2332894370.6841025</v>
      </c>
      <c r="H10" s="85"/>
      <c r="I10" s="151">
        <v>-1372869899</v>
      </c>
      <c r="J10" s="151">
        <v>0</v>
      </c>
      <c r="K10" s="151">
        <v>-12447599</v>
      </c>
      <c r="L10" s="151">
        <v>0</v>
      </c>
      <c r="M10" s="151">
        <v>0</v>
      </c>
      <c r="N10" s="149"/>
      <c r="O10" s="152">
        <v>947576872.68410254</v>
      </c>
      <c r="P10" s="24"/>
    </row>
    <row r="11" spans="1:19" s="5" customFormat="1" ht="21.75" customHeight="1">
      <c r="A11" s="8"/>
      <c r="B11" s="153" t="s">
        <v>32</v>
      </c>
      <c r="C11" s="93">
        <v>0</v>
      </c>
      <c r="D11" s="85"/>
      <c r="E11" s="94">
        <v>-1352805166.3138001</v>
      </c>
      <c r="F11" s="85"/>
      <c r="G11" s="93">
        <v>-1352805166.3138022</v>
      </c>
      <c r="H11" s="97"/>
      <c r="I11" s="94">
        <v>1087032885.2090116</v>
      </c>
      <c r="J11" s="94">
        <v>21747799</v>
      </c>
      <c r="K11" s="94">
        <v>-8506647</v>
      </c>
      <c r="L11" s="94">
        <v>0</v>
      </c>
      <c r="M11" s="94">
        <v>0</v>
      </c>
      <c r="N11" s="149"/>
      <c r="O11" s="95">
        <v>-252531129.10479069</v>
      </c>
      <c r="P11" s="35"/>
    </row>
    <row r="12" spans="1:19" s="5" customFormat="1" ht="21.75" customHeight="1">
      <c r="A12" s="8"/>
      <c r="B12" s="14" t="s">
        <v>33</v>
      </c>
      <c r="C12" s="93">
        <v>-13365312.100984283</v>
      </c>
      <c r="D12" s="85"/>
      <c r="E12" s="94">
        <v>19384.144928902388</v>
      </c>
      <c r="F12" s="85"/>
      <c r="G12" s="93">
        <v>-13384696.245913185</v>
      </c>
      <c r="H12" s="97"/>
      <c r="I12" s="94">
        <v>0</v>
      </c>
      <c r="J12" s="94">
        <v>0</v>
      </c>
      <c r="K12" s="94">
        <v>0</v>
      </c>
      <c r="L12" s="94">
        <v>0</v>
      </c>
      <c r="M12" s="94">
        <v>0</v>
      </c>
      <c r="N12" s="149"/>
      <c r="O12" s="95">
        <v>-13384696.245913185</v>
      </c>
      <c r="P12" s="35"/>
    </row>
    <row r="13" spans="1:19" s="5" customFormat="1" ht="21.75" customHeight="1">
      <c r="A13" s="8"/>
      <c r="B13" s="153" t="s">
        <v>34</v>
      </c>
      <c r="C13" s="93">
        <v>0</v>
      </c>
      <c r="D13" s="85"/>
      <c r="E13" s="94">
        <v>-189177982.66176301</v>
      </c>
      <c r="F13" s="85"/>
      <c r="G13" s="93">
        <v>-189177982.66176316</v>
      </c>
      <c r="H13" s="97"/>
      <c r="I13" s="94">
        <v>0</v>
      </c>
      <c r="J13" s="94">
        <v>1245804</v>
      </c>
      <c r="K13" s="94">
        <v>0</v>
      </c>
      <c r="L13" s="94">
        <v>0</v>
      </c>
      <c r="M13" s="94">
        <v>0</v>
      </c>
      <c r="N13" s="149"/>
      <c r="O13" s="95">
        <v>-187932178.66176316</v>
      </c>
      <c r="P13" s="35"/>
    </row>
    <row r="14" spans="1:19" s="5" customFormat="1" ht="21.75" customHeight="1">
      <c r="A14" s="8"/>
      <c r="B14" s="14" t="s">
        <v>35</v>
      </c>
      <c r="C14" s="93">
        <v>-593478547.95437384</v>
      </c>
      <c r="D14" s="85"/>
      <c r="E14" s="94">
        <v>279354708.629812</v>
      </c>
      <c r="F14" s="85"/>
      <c r="G14" s="93">
        <v>-314123839.32456172</v>
      </c>
      <c r="H14" s="97"/>
      <c r="I14" s="94">
        <v>-6465766</v>
      </c>
      <c r="J14" s="94">
        <v>-1424753</v>
      </c>
      <c r="K14" s="94">
        <v>-1620980</v>
      </c>
      <c r="L14" s="94">
        <v>-1339571</v>
      </c>
      <c r="M14" s="94">
        <v>0</v>
      </c>
      <c r="N14" s="149"/>
      <c r="O14" s="95">
        <v>-325974909.32456201</v>
      </c>
      <c r="P14" s="35"/>
      <c r="Q14" s="7"/>
    </row>
    <row r="15" spans="1:19" s="5" customFormat="1" ht="21.75" customHeight="1">
      <c r="A15" s="8"/>
      <c r="B15" s="153" t="s">
        <v>36</v>
      </c>
      <c r="C15" s="93">
        <v>0</v>
      </c>
      <c r="D15" s="85"/>
      <c r="E15" s="94">
        <v>31624327.260600001</v>
      </c>
      <c r="F15" s="85"/>
      <c r="G15" s="93">
        <v>31624327.260600001</v>
      </c>
      <c r="H15" s="97"/>
      <c r="I15" s="94">
        <v>-102089193</v>
      </c>
      <c r="J15" s="94">
        <v>0</v>
      </c>
      <c r="K15" s="94">
        <v>-12581553</v>
      </c>
      <c r="L15" s="94">
        <v>0</v>
      </c>
      <c r="M15" s="94">
        <v>0</v>
      </c>
      <c r="N15" s="149"/>
      <c r="O15" s="95">
        <v>-83046418.739399999</v>
      </c>
      <c r="P15" s="35"/>
    </row>
    <row r="16" spans="1:19" s="5" customFormat="1" ht="43">
      <c r="A16" s="8"/>
      <c r="B16" s="154" t="s">
        <v>48</v>
      </c>
      <c r="C16" s="93">
        <v>0</v>
      </c>
      <c r="D16" s="85"/>
      <c r="E16" s="94">
        <v>20556135.958222199</v>
      </c>
      <c r="F16" s="85"/>
      <c r="G16" s="93">
        <v>20556135.958222151</v>
      </c>
      <c r="H16" s="97"/>
      <c r="I16" s="94">
        <v>23304228.961765502</v>
      </c>
      <c r="J16" s="94">
        <v>0</v>
      </c>
      <c r="K16" s="94">
        <v>12658577</v>
      </c>
      <c r="L16" s="94">
        <v>0</v>
      </c>
      <c r="M16" s="94">
        <v>0</v>
      </c>
      <c r="N16" s="149"/>
      <c r="O16" s="95">
        <v>56518941.919987649</v>
      </c>
      <c r="P16" s="35"/>
    </row>
    <row r="17" spans="1:16" ht="21.75" customHeight="1">
      <c r="B17" s="87" t="s">
        <v>43</v>
      </c>
      <c r="C17" s="150">
        <v>510439323.11689782</v>
      </c>
      <c r="D17" s="85"/>
      <c r="E17" s="151">
        <v>5143826.23998651</v>
      </c>
      <c r="F17" s="85"/>
      <c r="G17" s="150">
        <v>515583149.35688436</v>
      </c>
      <c r="H17" s="85"/>
      <c r="I17" s="151">
        <v>-371087743.82922292</v>
      </c>
      <c r="J17" s="151">
        <v>21568850</v>
      </c>
      <c r="K17" s="151">
        <v>-22498202</v>
      </c>
      <c r="L17" s="151">
        <v>-1339571</v>
      </c>
      <c r="M17" s="151">
        <v>0</v>
      </c>
      <c r="N17" s="149"/>
      <c r="O17" s="152">
        <v>142226482.52766144</v>
      </c>
      <c r="P17" s="24"/>
    </row>
    <row r="18" spans="1:16" ht="21.75" customHeight="1">
      <c r="B18" s="14" t="s">
        <v>40</v>
      </c>
      <c r="C18" s="93">
        <v>-7947397.7360308263</v>
      </c>
      <c r="D18" s="85"/>
      <c r="E18" s="94">
        <v>-3959191.5026489701</v>
      </c>
      <c r="F18" s="85"/>
      <c r="G18" s="93">
        <v>-11906589.238679798</v>
      </c>
      <c r="H18" s="85"/>
      <c r="I18" s="94">
        <v>-8110666</v>
      </c>
      <c r="J18" s="94">
        <v>0</v>
      </c>
      <c r="K18" s="94">
        <v>0</v>
      </c>
      <c r="L18" s="94">
        <v>0</v>
      </c>
      <c r="M18" s="94">
        <v>995768</v>
      </c>
      <c r="N18" s="149"/>
      <c r="O18" s="95">
        <v>-19021487.238679796</v>
      </c>
      <c r="P18" s="24"/>
    </row>
    <row r="19" spans="1:16" ht="21.75" customHeight="1">
      <c r="B19" s="14" t="s">
        <v>37</v>
      </c>
      <c r="C19" s="155">
        <v>-448520241.43186045</v>
      </c>
      <c r="D19" s="85"/>
      <c r="E19" s="94">
        <v>8196924.4595237998</v>
      </c>
      <c r="F19" s="85"/>
      <c r="G19" s="155">
        <v>-440323316.97233665</v>
      </c>
      <c r="H19" s="156"/>
      <c r="I19" s="157">
        <v>363478533.64613318</v>
      </c>
      <c r="J19" s="157">
        <v>0</v>
      </c>
      <c r="K19" s="157">
        <v>0</v>
      </c>
      <c r="L19" s="157">
        <v>0</v>
      </c>
      <c r="M19" s="157">
        <v>12511562</v>
      </c>
      <c r="N19" s="149"/>
      <c r="O19" s="158">
        <v>-64333221.326203465</v>
      </c>
      <c r="P19" s="24"/>
    </row>
    <row r="20" spans="1:16" ht="21.75" customHeight="1">
      <c r="B20" s="153" t="s">
        <v>38</v>
      </c>
      <c r="C20" s="155">
        <v>0</v>
      </c>
      <c r="D20" s="85"/>
      <c r="E20" s="94">
        <v>7402042.5017834203</v>
      </c>
      <c r="F20" s="85"/>
      <c r="G20" s="155">
        <v>7402042.5017834203</v>
      </c>
      <c r="H20" s="156"/>
      <c r="I20" s="157">
        <v>0</v>
      </c>
      <c r="J20" s="157">
        <v>0</v>
      </c>
      <c r="K20" s="157">
        <v>0</v>
      </c>
      <c r="L20" s="157">
        <v>0</v>
      </c>
      <c r="M20" s="157">
        <v>8349569</v>
      </c>
      <c r="N20" s="149"/>
      <c r="O20" s="158">
        <v>15751611.501783419</v>
      </c>
      <c r="P20" s="24"/>
    </row>
    <row r="21" spans="1:16" ht="19.5" customHeight="1">
      <c r="B21" s="153" t="s">
        <v>39</v>
      </c>
      <c r="C21" s="155">
        <v>0</v>
      </c>
      <c r="D21" s="85"/>
      <c r="E21" s="94">
        <v>-16757618.072909599</v>
      </c>
      <c r="F21" s="85"/>
      <c r="G21" s="155">
        <v>-16757618.072909616</v>
      </c>
      <c r="H21" s="156"/>
      <c r="I21" s="157">
        <v>0</v>
      </c>
      <c r="J21" s="157">
        <v>0</v>
      </c>
      <c r="K21" s="157">
        <v>0</v>
      </c>
      <c r="L21" s="157">
        <v>0</v>
      </c>
      <c r="M21" s="157">
        <v>0</v>
      </c>
      <c r="N21" s="149"/>
      <c r="O21" s="158">
        <v>-16757618.072909616</v>
      </c>
      <c r="P21" s="24"/>
    </row>
    <row r="22" spans="1:16" ht="43">
      <c r="B22" s="159" t="s">
        <v>44</v>
      </c>
      <c r="C22" s="150">
        <v>52971683.949006602</v>
      </c>
      <c r="D22" s="85"/>
      <c r="E22" s="160">
        <v>25983.625735137601</v>
      </c>
      <c r="F22" s="85"/>
      <c r="G22" s="161">
        <f>C22</f>
        <v>52971683.949006602</v>
      </c>
      <c r="H22" s="85"/>
      <c r="I22" s="160">
        <v>-15719876.183089733</v>
      </c>
      <c r="J22" s="160">
        <v>21568850</v>
      </c>
      <c r="K22" s="160">
        <v>-22498202</v>
      </c>
      <c r="L22" s="160">
        <v>-1339571</v>
      </c>
      <c r="M22" s="160">
        <v>21856899</v>
      </c>
      <c r="N22" s="149"/>
      <c r="O22" s="162">
        <v>57865767.391651981</v>
      </c>
      <c r="P22" s="24"/>
    </row>
    <row r="23" spans="1:16" ht="21.75" customHeight="1">
      <c r="B23" s="13" t="s">
        <v>41</v>
      </c>
      <c r="C23" s="155">
        <v>-33811163.337835319</v>
      </c>
      <c r="D23" s="85"/>
      <c r="E23" s="157">
        <v>1164.8554278388619</v>
      </c>
      <c r="F23" s="85"/>
      <c r="G23" s="155">
        <v>-33812328.193263158</v>
      </c>
      <c r="H23" s="85"/>
      <c r="I23" s="157">
        <v>0</v>
      </c>
      <c r="J23" s="157">
        <v>0</v>
      </c>
      <c r="K23" s="157">
        <v>0</v>
      </c>
      <c r="L23" s="157">
        <v>0</v>
      </c>
      <c r="M23" s="157">
        <v>-5736114</v>
      </c>
      <c r="N23" s="149"/>
      <c r="O23" s="158">
        <v>-39548442.193263158</v>
      </c>
      <c r="P23" s="24"/>
    </row>
    <row r="24" spans="1:16" ht="21.75" customHeight="1">
      <c r="B24" s="14" t="s">
        <v>42</v>
      </c>
      <c r="C24" s="155">
        <v>-770524.94866549992</v>
      </c>
      <c r="D24" s="85"/>
      <c r="E24" s="157">
        <v>0</v>
      </c>
      <c r="F24" s="85"/>
      <c r="G24" s="155">
        <v>-770524.94866549992</v>
      </c>
      <c r="H24" s="85"/>
      <c r="I24" s="157">
        <v>987796</v>
      </c>
      <c r="J24" s="157">
        <v>0</v>
      </c>
      <c r="K24" s="157">
        <v>-629773</v>
      </c>
      <c r="L24" s="157">
        <v>0</v>
      </c>
      <c r="M24" s="157">
        <v>0</v>
      </c>
      <c r="N24" s="149"/>
      <c r="O24" s="158">
        <v>-412501.94866549992</v>
      </c>
      <c r="P24" s="24"/>
    </row>
    <row r="25" spans="1:16" ht="21.75" customHeight="1">
      <c r="B25" s="87" t="s">
        <v>45</v>
      </c>
      <c r="C25" s="150">
        <v>19389995.662505738</v>
      </c>
      <c r="D25" s="85"/>
      <c r="E25" s="160">
        <v>24818.770307298699</v>
      </c>
      <c r="F25" s="85"/>
      <c r="G25" s="161">
        <v>19414814.432813026</v>
      </c>
      <c r="H25" s="85"/>
      <c r="I25" s="160">
        <v>-14732080.183089733</v>
      </c>
      <c r="J25" s="160">
        <v>21568850</v>
      </c>
      <c r="K25" s="160">
        <v>-23127975</v>
      </c>
      <c r="L25" s="160">
        <v>-1339571</v>
      </c>
      <c r="M25" s="160">
        <v>16120785</v>
      </c>
      <c r="N25" s="149"/>
      <c r="O25" s="162">
        <v>17904823.249723323</v>
      </c>
      <c r="P25" s="24"/>
    </row>
    <row r="26" spans="1:16" ht="21.75" customHeight="1">
      <c r="B26" s="14" t="s">
        <v>46</v>
      </c>
      <c r="C26" s="155">
        <v>-463044.42815487506</v>
      </c>
      <c r="D26" s="85"/>
      <c r="E26" s="157">
        <v>0</v>
      </c>
      <c r="F26" s="85"/>
      <c r="G26" s="155">
        <v>-463044.42815487506</v>
      </c>
      <c r="H26" s="163"/>
      <c r="I26" s="157">
        <v>0</v>
      </c>
      <c r="J26" s="157">
        <v>0</v>
      </c>
      <c r="K26" s="157">
        <v>0</v>
      </c>
      <c r="L26" s="157">
        <v>0</v>
      </c>
      <c r="M26" s="157">
        <v>0</v>
      </c>
      <c r="N26" s="149"/>
      <c r="O26" s="158">
        <v>0</v>
      </c>
      <c r="P26" s="24"/>
    </row>
    <row r="27" spans="1:16" ht="21.75" customHeight="1">
      <c r="B27" s="87" t="s">
        <v>47</v>
      </c>
      <c r="C27" s="150">
        <v>18926951.234350864</v>
      </c>
      <c r="D27" s="85"/>
      <c r="E27" s="160">
        <v>24818.770307298699</v>
      </c>
      <c r="F27" s="85"/>
      <c r="G27" s="161">
        <v>18951770.004658151</v>
      </c>
      <c r="H27" s="163"/>
      <c r="I27" s="160">
        <v>-14732080.183089733</v>
      </c>
      <c r="J27" s="160">
        <v>21568850</v>
      </c>
      <c r="K27" s="160">
        <v>-23127975</v>
      </c>
      <c r="L27" s="160">
        <v>-1339571</v>
      </c>
      <c r="M27" s="160">
        <v>16120785</v>
      </c>
      <c r="N27" s="149"/>
      <c r="O27" s="162">
        <v>17904823.249723323</v>
      </c>
      <c r="P27" s="24"/>
    </row>
    <row r="28" spans="1:16" ht="21.75" customHeight="1">
      <c r="B28" s="34"/>
      <c r="C28" s="34"/>
      <c r="D28" s="34"/>
      <c r="E28" s="34"/>
      <c r="F28" s="31"/>
      <c r="G28" s="34"/>
      <c r="H28" s="34"/>
      <c r="I28" s="34"/>
      <c r="J28" s="34"/>
      <c r="K28" s="34"/>
      <c r="L28" s="34"/>
      <c r="M28" s="34"/>
      <c r="N28" s="34"/>
      <c r="O28" s="34"/>
      <c r="P28" s="24"/>
    </row>
    <row r="29" spans="1:16" s="6" customFormat="1" ht="21.75" customHeight="1">
      <c r="A29" s="8"/>
      <c r="B29" s="36"/>
      <c r="C29" s="36"/>
      <c r="D29" s="36"/>
      <c r="E29" s="36"/>
      <c r="F29" s="36"/>
      <c r="G29" s="36"/>
      <c r="H29" s="36"/>
      <c r="I29" s="36"/>
      <c r="J29" s="36"/>
      <c r="K29" s="36"/>
      <c r="L29" s="36"/>
      <c r="M29" s="36"/>
      <c r="N29" s="36"/>
      <c r="O29" s="36"/>
      <c r="P29" s="37"/>
    </row>
    <row r="30" spans="1:16">
      <c r="B30" s="130" t="s">
        <v>326</v>
      </c>
      <c r="C30" s="130"/>
      <c r="D30" s="130"/>
      <c r="E30" s="130"/>
      <c r="F30" s="130"/>
      <c r="G30" s="130"/>
      <c r="H30" s="130"/>
      <c r="I30" s="130"/>
      <c r="J30" s="24"/>
      <c r="K30" s="24"/>
      <c r="L30" s="24"/>
      <c r="M30" s="24"/>
      <c r="N30" s="24"/>
      <c r="O30" s="24"/>
      <c r="P30" s="24"/>
    </row>
    <row r="31" spans="1:16">
      <c r="B31" s="133" t="s">
        <v>327</v>
      </c>
      <c r="C31" s="221" t="s">
        <v>332</v>
      </c>
      <c r="D31" s="221"/>
      <c r="E31" s="221"/>
      <c r="F31" s="221"/>
      <c r="G31" s="221"/>
      <c r="H31" s="221"/>
      <c r="I31" s="221"/>
      <c r="J31" s="24"/>
      <c r="K31" s="24"/>
      <c r="L31" s="24"/>
      <c r="M31" s="24"/>
      <c r="N31" s="24"/>
      <c r="O31" s="24"/>
      <c r="P31" s="24"/>
    </row>
    <row r="32" spans="1:16">
      <c r="B32" s="133"/>
      <c r="C32" s="214"/>
      <c r="D32" s="214"/>
      <c r="E32" s="214"/>
      <c r="F32" s="214"/>
      <c r="G32" s="214"/>
      <c r="H32" s="214"/>
      <c r="I32" s="214"/>
      <c r="J32" s="24"/>
      <c r="K32" s="24"/>
      <c r="L32" s="24"/>
      <c r="M32" s="24"/>
      <c r="N32" s="24"/>
      <c r="O32" s="24"/>
      <c r="P32" s="24"/>
    </row>
    <row r="33" spans="2:16">
      <c r="B33" s="139"/>
      <c r="C33" s="214"/>
      <c r="D33" s="214"/>
      <c r="E33" s="214"/>
      <c r="F33" s="214"/>
      <c r="G33" s="214"/>
      <c r="H33" s="214"/>
      <c r="I33" s="214"/>
      <c r="J33" s="24"/>
      <c r="K33" s="24"/>
      <c r="L33" s="24"/>
      <c r="M33" s="24"/>
      <c r="N33" s="24"/>
      <c r="O33" s="24"/>
      <c r="P33" s="24"/>
    </row>
    <row r="34" spans="2:16">
      <c r="B34" s="139"/>
      <c r="C34" s="214" t="s">
        <v>333</v>
      </c>
      <c r="D34" s="214"/>
      <c r="E34" s="214"/>
      <c r="F34" s="214"/>
      <c r="G34" s="214"/>
      <c r="H34" s="214"/>
      <c r="I34" s="214"/>
    </row>
    <row r="35" spans="2:16">
      <c r="B35" s="139"/>
      <c r="C35" s="214"/>
      <c r="D35" s="214"/>
      <c r="E35" s="214"/>
      <c r="F35" s="214"/>
      <c r="G35" s="214"/>
      <c r="H35" s="214"/>
      <c r="I35" s="214"/>
    </row>
    <row r="36" spans="2:16">
      <c r="B36" s="165"/>
      <c r="C36" s="215"/>
      <c r="D36" s="215"/>
      <c r="E36" s="215"/>
      <c r="F36" s="215"/>
      <c r="G36" s="215"/>
      <c r="H36" s="215"/>
      <c r="I36" s="215"/>
    </row>
    <row r="37" spans="2:16">
      <c r="B37" s="164" t="s">
        <v>329</v>
      </c>
      <c r="C37" s="214" t="s">
        <v>334</v>
      </c>
      <c r="D37" s="214"/>
      <c r="E37" s="214"/>
      <c r="F37" s="214"/>
      <c r="G37" s="214"/>
      <c r="H37" s="214"/>
      <c r="I37" s="214"/>
    </row>
    <row r="38" spans="2:16">
      <c r="B38" s="133"/>
      <c r="C38" s="214"/>
      <c r="D38" s="214"/>
      <c r="E38" s="214"/>
      <c r="F38" s="214"/>
      <c r="G38" s="214"/>
      <c r="H38" s="214"/>
      <c r="I38" s="214"/>
    </row>
    <row r="39" spans="2:16">
      <c r="B39" s="165"/>
      <c r="C39" s="215"/>
      <c r="D39" s="215"/>
      <c r="E39" s="215"/>
      <c r="F39" s="215"/>
      <c r="G39" s="215"/>
      <c r="H39" s="215"/>
      <c r="I39" s="215"/>
    </row>
    <row r="40" spans="2:16">
      <c r="B40" s="133" t="s">
        <v>328</v>
      </c>
      <c r="C40" s="214" t="s">
        <v>335</v>
      </c>
      <c r="D40" s="214"/>
      <c r="E40" s="214"/>
      <c r="F40" s="214"/>
      <c r="G40" s="214"/>
      <c r="H40" s="214"/>
      <c r="I40" s="214"/>
    </row>
    <row r="41" spans="2:16">
      <c r="B41" s="133"/>
      <c r="C41" s="214"/>
      <c r="D41" s="214"/>
      <c r="E41" s="214"/>
      <c r="F41" s="214"/>
      <c r="G41" s="214"/>
      <c r="H41" s="214"/>
      <c r="I41" s="214"/>
    </row>
    <row r="42" spans="2:16">
      <c r="B42" s="139"/>
      <c r="C42" s="214" t="s">
        <v>336</v>
      </c>
      <c r="D42" s="214"/>
      <c r="E42" s="214"/>
      <c r="F42" s="214"/>
      <c r="G42" s="214"/>
      <c r="H42" s="214"/>
      <c r="I42" s="214"/>
    </row>
    <row r="43" spans="2:16">
      <c r="B43" s="165"/>
      <c r="C43" s="215"/>
      <c r="D43" s="215"/>
      <c r="E43" s="215"/>
      <c r="F43" s="215"/>
      <c r="G43" s="215"/>
      <c r="H43" s="215"/>
      <c r="I43" s="215"/>
    </row>
    <row r="44" spans="2:16">
      <c r="B44" s="166" t="s">
        <v>330</v>
      </c>
      <c r="C44" s="216" t="s">
        <v>337</v>
      </c>
      <c r="D44" s="217"/>
      <c r="E44" s="217"/>
      <c r="F44" s="217"/>
      <c r="G44" s="217"/>
      <c r="H44" s="217"/>
      <c r="I44" s="217"/>
    </row>
    <row r="45" spans="2:16">
      <c r="B45" s="167" t="s">
        <v>331</v>
      </c>
      <c r="C45" s="218" t="s">
        <v>338</v>
      </c>
      <c r="D45" s="219"/>
      <c r="E45" s="219"/>
      <c r="F45" s="219"/>
      <c r="G45" s="219"/>
      <c r="H45" s="219"/>
      <c r="I45" s="219"/>
    </row>
    <row r="46" spans="2:16">
      <c r="B46" s="133"/>
      <c r="C46" s="214"/>
      <c r="D46" s="214"/>
      <c r="E46" s="214"/>
      <c r="F46" s="214"/>
      <c r="G46" s="214"/>
      <c r="H46" s="214"/>
      <c r="I46" s="214"/>
    </row>
    <row r="47" spans="2:16">
      <c r="B47" s="165"/>
      <c r="C47" s="215"/>
      <c r="D47" s="215"/>
      <c r="E47" s="215"/>
      <c r="F47" s="215"/>
      <c r="G47" s="215"/>
      <c r="H47" s="215"/>
      <c r="I47" s="215"/>
    </row>
  </sheetData>
  <mergeCells count="8">
    <mergeCell ref="C40:I41"/>
    <mergeCell ref="C42:I43"/>
    <mergeCell ref="C44:I44"/>
    <mergeCell ref="C45:I47"/>
    <mergeCell ref="I4:M4"/>
    <mergeCell ref="C31:I33"/>
    <mergeCell ref="C34:I36"/>
    <mergeCell ref="C37:I39"/>
  </mergeCells>
  <pageMargins left="0.7" right="0.7" top="0.75" bottom="0.75" header="0.3" footer="0.3"/>
  <pageSetup paperSize="9" scale="1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3EFE-51BF-42FC-9B73-8C0FEA8EDAB0}">
  <dimension ref="A1:U69"/>
  <sheetViews>
    <sheetView showGridLines="0" topLeftCell="C12" zoomScale="106" zoomScaleNormal="106" zoomScaleSheetLayoutView="70" workbookViewId="0">
      <selection activeCell="N32" sqref="N32"/>
    </sheetView>
  </sheetViews>
  <sheetFormatPr defaultColWidth="8.81640625" defaultRowHeight="27.5"/>
  <cols>
    <col min="1" max="1" width="3.81640625" style="8" customWidth="1"/>
    <col min="2" max="2" width="91.6328125" style="75" customWidth="1"/>
    <col min="3" max="3" width="21.90625" style="75" customWidth="1"/>
    <col min="4" max="4" width="2.81640625" style="75" customWidth="1"/>
    <col min="5" max="5" width="21.90625" style="75" customWidth="1"/>
    <col min="6" max="6" width="2.81640625" style="75" customWidth="1"/>
    <col min="7" max="7" width="21.90625" style="75" customWidth="1"/>
    <col min="8" max="8" width="2.81640625" style="75" customWidth="1"/>
    <col min="9" max="15" width="21.90625" style="75" customWidth="1"/>
    <col min="16" max="16" width="2.81640625" style="75" customWidth="1"/>
    <col min="17" max="17" width="21.90625" style="75" customWidth="1"/>
    <col min="18" max="18" width="3.1796875" style="75" customWidth="1"/>
    <col min="19" max="19" width="8.90625" style="75" bestFit="1" customWidth="1"/>
    <col min="20" max="16384" width="8.81640625" style="75"/>
  </cols>
  <sheetData>
    <row r="1" spans="1:21" s="8" customFormat="1" ht="21.5">
      <c r="C1" s="14"/>
      <c r="D1" s="14"/>
      <c r="E1" s="14"/>
    </row>
    <row r="2" spans="1:21">
      <c r="B2" s="62" t="s">
        <v>324</v>
      </c>
      <c r="C2" s="27"/>
      <c r="D2" s="27"/>
      <c r="E2" s="27"/>
      <c r="F2" s="27"/>
      <c r="G2" s="27"/>
      <c r="H2" s="27"/>
      <c r="I2" s="27"/>
      <c r="J2" s="27"/>
      <c r="K2" s="27"/>
      <c r="L2" s="27"/>
      <c r="M2" s="27"/>
      <c r="N2" s="27"/>
      <c r="O2" s="27"/>
      <c r="P2" s="27"/>
      <c r="Q2" s="27"/>
    </row>
    <row r="3" spans="1:21">
      <c r="B3" s="73"/>
      <c r="C3" s="73"/>
      <c r="D3" s="73"/>
      <c r="E3" s="73"/>
      <c r="F3" s="73"/>
      <c r="G3" s="73"/>
      <c r="H3" s="73"/>
      <c r="I3" s="73"/>
      <c r="J3" s="73"/>
      <c r="K3" s="73"/>
      <c r="L3" s="73"/>
      <c r="M3" s="73"/>
      <c r="N3" s="73"/>
      <c r="O3" s="73"/>
      <c r="P3" s="73"/>
      <c r="Q3" s="73"/>
    </row>
    <row r="4" spans="1:21" s="31" customFormat="1" ht="43">
      <c r="A4" s="8"/>
      <c r="B4" s="61"/>
      <c r="C4" s="60" t="s">
        <v>11</v>
      </c>
      <c r="D4" s="72"/>
      <c r="E4" s="61"/>
      <c r="F4" s="72"/>
      <c r="G4" s="60" t="s">
        <v>106</v>
      </c>
      <c r="H4" s="72"/>
      <c r="I4" s="224" t="s">
        <v>13</v>
      </c>
      <c r="J4" s="224"/>
      <c r="K4" s="224"/>
      <c r="L4" s="224"/>
      <c r="M4" s="224"/>
      <c r="N4" s="224"/>
      <c r="O4" s="224"/>
      <c r="P4" s="72"/>
      <c r="Q4" s="60" t="s">
        <v>8</v>
      </c>
      <c r="U4" s="24"/>
    </row>
    <row r="5" spans="1:21" s="31" customFormat="1" ht="21.5">
      <c r="A5" s="8"/>
      <c r="B5" s="72"/>
      <c r="C5" s="72"/>
      <c r="D5" s="72"/>
      <c r="E5" s="72"/>
      <c r="F5" s="72"/>
      <c r="G5" s="72"/>
      <c r="H5" s="72"/>
      <c r="I5" s="81"/>
      <c r="J5" s="81"/>
      <c r="K5" s="72"/>
      <c r="L5" s="72"/>
      <c r="M5" s="72"/>
      <c r="N5" s="72"/>
      <c r="O5" s="72"/>
      <c r="P5" s="72"/>
      <c r="Q5" s="72"/>
      <c r="U5" s="24"/>
    </row>
    <row r="6" spans="1:21" s="31" customFormat="1" ht="64.5">
      <c r="A6" s="8"/>
      <c r="B6" s="61"/>
      <c r="C6" s="60" t="s">
        <v>31</v>
      </c>
      <c r="D6" s="72"/>
      <c r="E6" s="60" t="s">
        <v>12</v>
      </c>
      <c r="F6" s="72"/>
      <c r="G6" s="60" t="s">
        <v>31</v>
      </c>
      <c r="H6" s="72"/>
      <c r="I6" s="60" t="s">
        <v>103</v>
      </c>
      <c r="J6" s="60" t="s">
        <v>104</v>
      </c>
      <c r="K6" s="147" t="s">
        <v>14</v>
      </c>
      <c r="L6" s="147" t="s">
        <v>15</v>
      </c>
      <c r="M6" s="147" t="s">
        <v>339</v>
      </c>
      <c r="N6" s="147" t="s">
        <v>340</v>
      </c>
      <c r="O6" s="147" t="s">
        <v>341</v>
      </c>
      <c r="P6" s="72"/>
      <c r="Q6" s="60" t="s">
        <v>31</v>
      </c>
      <c r="U6" s="24"/>
    </row>
    <row r="7" spans="1:21" s="33" customFormat="1" ht="21.5">
      <c r="A7" s="8"/>
      <c r="B7" s="32"/>
      <c r="C7" s="32"/>
      <c r="D7" s="29"/>
      <c r="E7" s="32"/>
      <c r="F7" s="29"/>
      <c r="G7" s="32"/>
      <c r="H7" s="29"/>
      <c r="I7" s="32"/>
      <c r="J7" s="32"/>
      <c r="K7" s="32"/>
      <c r="L7" s="32"/>
      <c r="M7" s="32"/>
      <c r="N7" s="32"/>
      <c r="O7" s="32"/>
      <c r="P7" s="29"/>
      <c r="Q7" s="32"/>
      <c r="T7" s="24"/>
    </row>
    <row r="8" spans="1:21" s="24" customFormat="1" ht="21.5">
      <c r="A8" s="8"/>
      <c r="B8" s="82" t="s">
        <v>17</v>
      </c>
      <c r="C8" s="83"/>
      <c r="D8" s="84"/>
      <c r="E8" s="85"/>
      <c r="F8" s="84"/>
      <c r="G8" s="83"/>
      <c r="H8" s="84"/>
      <c r="I8" s="85"/>
      <c r="J8" s="85"/>
      <c r="K8" s="85"/>
      <c r="L8" s="85"/>
      <c r="M8" s="85"/>
      <c r="N8" s="85"/>
      <c r="O8" s="85"/>
      <c r="P8" s="84"/>
      <c r="Q8" s="86"/>
      <c r="R8" s="33"/>
    </row>
    <row r="9" spans="1:21" s="24" customFormat="1" ht="21.5">
      <c r="A9" s="8"/>
      <c r="B9" s="87" t="s">
        <v>18</v>
      </c>
      <c r="C9" s="88"/>
      <c r="D9" s="84"/>
      <c r="E9" s="89"/>
      <c r="F9" s="84"/>
      <c r="G9" s="88"/>
      <c r="H9" s="84"/>
      <c r="I9" s="90"/>
      <c r="J9" s="90"/>
      <c r="K9" s="90"/>
      <c r="L9" s="90"/>
      <c r="M9" s="90"/>
      <c r="N9" s="90"/>
      <c r="O9" s="90"/>
      <c r="P9" s="84"/>
      <c r="Q9" s="91"/>
    </row>
    <row r="10" spans="1:21" s="24" customFormat="1" ht="21.5">
      <c r="A10" s="8"/>
      <c r="B10" s="92" t="s">
        <v>50</v>
      </c>
      <c r="C10" s="171">
        <v>148</v>
      </c>
      <c r="D10" s="84"/>
      <c r="E10" s="176">
        <v>-11</v>
      </c>
      <c r="F10" s="84"/>
      <c r="G10" s="171">
        <f>C10+E10</f>
        <v>137</v>
      </c>
      <c r="H10" s="84"/>
      <c r="I10" s="176">
        <v>0</v>
      </c>
      <c r="J10" s="176">
        <v>0</v>
      </c>
      <c r="K10" s="176">
        <v>0</v>
      </c>
      <c r="L10" s="176">
        <v>0</v>
      </c>
      <c r="M10" s="176">
        <v>0</v>
      </c>
      <c r="N10" s="176">
        <v>0</v>
      </c>
      <c r="O10" s="176">
        <v>0</v>
      </c>
      <c r="P10" s="84"/>
      <c r="Q10" s="183">
        <f>SUM(G10:O10)</f>
        <v>137</v>
      </c>
      <c r="R10" s="35"/>
      <c r="S10" s="24">
        <v>0</v>
      </c>
    </row>
    <row r="11" spans="1:21" s="24" customFormat="1" ht="21.5">
      <c r="A11" s="8"/>
      <c r="B11" s="92" t="s">
        <v>51</v>
      </c>
      <c r="C11" s="171">
        <v>1128</v>
      </c>
      <c r="D11" s="84"/>
      <c r="E11" s="176">
        <v>-477</v>
      </c>
      <c r="F11" s="84"/>
      <c r="G11" s="171">
        <f t="shared" ref="G11:G13" si="0">C11+E11</f>
        <v>651</v>
      </c>
      <c r="H11" s="84"/>
      <c r="I11" s="176">
        <v>0</v>
      </c>
      <c r="J11" s="176">
        <v>0</v>
      </c>
      <c r="K11" s="176">
        <v>0</v>
      </c>
      <c r="L11" s="176">
        <v>0</v>
      </c>
      <c r="M11" s="176">
        <v>0</v>
      </c>
      <c r="N11" s="176">
        <v>0</v>
      </c>
      <c r="O11" s="176">
        <v>0</v>
      </c>
      <c r="P11" s="84"/>
      <c r="Q11" s="183">
        <f t="shared" ref="Q11:Q13" si="1">SUM(G11:O11)</f>
        <v>651</v>
      </c>
      <c r="S11" s="24">
        <v>0</v>
      </c>
    </row>
    <row r="12" spans="1:21" s="35" customFormat="1" ht="21.5">
      <c r="A12" s="8"/>
      <c r="B12" s="96" t="s">
        <v>52</v>
      </c>
      <c r="C12" s="171">
        <v>0</v>
      </c>
      <c r="D12" s="97"/>
      <c r="E12" s="176">
        <v>129</v>
      </c>
      <c r="F12" s="84"/>
      <c r="G12" s="171">
        <f t="shared" si="0"/>
        <v>129</v>
      </c>
      <c r="H12" s="97"/>
      <c r="I12" s="176">
        <v>2</v>
      </c>
      <c r="J12" s="176">
        <v>1</v>
      </c>
      <c r="K12" s="176">
        <v>9</v>
      </c>
      <c r="L12" s="176">
        <v>5</v>
      </c>
      <c r="M12" s="176">
        <v>0</v>
      </c>
      <c r="N12" s="176">
        <v>0</v>
      </c>
      <c r="O12" s="176">
        <v>5</v>
      </c>
      <c r="P12" s="84"/>
      <c r="Q12" s="183">
        <f t="shared" si="1"/>
        <v>151</v>
      </c>
      <c r="S12" s="24">
        <v>0</v>
      </c>
    </row>
    <row r="13" spans="1:21" s="35" customFormat="1" ht="21.5">
      <c r="A13" s="8"/>
      <c r="B13" s="96" t="s">
        <v>53</v>
      </c>
      <c r="C13" s="173">
        <v>63</v>
      </c>
      <c r="D13" s="97"/>
      <c r="E13" s="177">
        <v>359</v>
      </c>
      <c r="F13" s="84"/>
      <c r="G13" s="173">
        <f t="shared" si="0"/>
        <v>422</v>
      </c>
      <c r="H13" s="97"/>
      <c r="I13" s="176">
        <v>-43</v>
      </c>
      <c r="J13" s="176">
        <v>-7</v>
      </c>
      <c r="K13" s="176">
        <v>15</v>
      </c>
      <c r="L13" s="176">
        <v>0</v>
      </c>
      <c r="M13" s="176">
        <v>0</v>
      </c>
      <c r="N13" s="176">
        <v>0</v>
      </c>
      <c r="O13" s="176">
        <v>4</v>
      </c>
      <c r="P13" s="97"/>
      <c r="Q13" s="187">
        <f t="shared" si="1"/>
        <v>391</v>
      </c>
      <c r="S13" s="24">
        <v>0</v>
      </c>
    </row>
    <row r="14" spans="1:21" s="24" customFormat="1" ht="21.5">
      <c r="A14" s="8"/>
      <c r="B14" s="87" t="s">
        <v>19</v>
      </c>
      <c r="C14" s="172">
        <f>SUM(C10:C13)+1</f>
        <v>1340</v>
      </c>
      <c r="D14" s="84"/>
      <c r="E14" s="178">
        <f>SUM(E10:E13)</f>
        <v>0</v>
      </c>
      <c r="F14" s="84"/>
      <c r="G14" s="172">
        <f>SUM(G10:G13)+1</f>
        <v>1340</v>
      </c>
      <c r="H14" s="84"/>
      <c r="I14" s="182">
        <f>SUM(I10:I13)</f>
        <v>-41</v>
      </c>
      <c r="J14" s="182">
        <f t="shared" ref="J14:O14" si="2">SUM(J10:J13)</f>
        <v>-6</v>
      </c>
      <c r="K14" s="182">
        <f t="shared" si="2"/>
        <v>24</v>
      </c>
      <c r="L14" s="182">
        <f t="shared" si="2"/>
        <v>5</v>
      </c>
      <c r="M14" s="182">
        <f t="shared" si="2"/>
        <v>0</v>
      </c>
      <c r="N14" s="182">
        <f t="shared" si="2"/>
        <v>0</v>
      </c>
      <c r="O14" s="182">
        <f t="shared" si="2"/>
        <v>9</v>
      </c>
      <c r="P14" s="84"/>
      <c r="Q14" s="186">
        <f>SUM(Q10:Q13)+1</f>
        <v>1331</v>
      </c>
      <c r="S14" s="24">
        <v>0</v>
      </c>
    </row>
    <row r="15" spans="1:21" s="24" customFormat="1" ht="21.5">
      <c r="A15" s="8"/>
      <c r="B15" s="87" t="s">
        <v>20</v>
      </c>
      <c r="C15" s="88"/>
      <c r="D15" s="84"/>
      <c r="E15" s="177"/>
      <c r="F15" s="84"/>
      <c r="G15" s="88"/>
      <c r="H15" s="84"/>
      <c r="I15" s="98"/>
      <c r="J15" s="98"/>
      <c r="K15" s="98"/>
      <c r="L15" s="98"/>
      <c r="M15" s="98"/>
      <c r="N15" s="98"/>
      <c r="O15" s="98"/>
      <c r="P15" s="84"/>
      <c r="Q15" s="91"/>
      <c r="S15" s="24">
        <v>0</v>
      </c>
    </row>
    <row r="16" spans="1:21" s="24" customFormat="1" ht="21.5">
      <c r="A16" s="8"/>
      <c r="B16" s="92" t="s">
        <v>54</v>
      </c>
      <c r="C16" s="171">
        <v>4940</v>
      </c>
      <c r="D16" s="97"/>
      <c r="E16" s="176"/>
      <c r="F16" s="97"/>
      <c r="G16" s="171">
        <f>C16+E16</f>
        <v>4940</v>
      </c>
      <c r="H16" s="97"/>
      <c r="I16" s="176">
        <v>308</v>
      </c>
      <c r="J16" s="176">
        <v>0</v>
      </c>
      <c r="K16" s="176">
        <v>-88</v>
      </c>
      <c r="L16" s="176">
        <v>0</v>
      </c>
      <c r="M16" s="176">
        <v>0</v>
      </c>
      <c r="N16" s="176">
        <v>0</v>
      </c>
      <c r="O16" s="176">
        <v>0</v>
      </c>
      <c r="P16" s="97"/>
      <c r="Q16" s="183">
        <f>SUM(G16:O16)</f>
        <v>5160</v>
      </c>
      <c r="S16" s="24">
        <v>0</v>
      </c>
    </row>
    <row r="17" spans="1:19" s="24" customFormat="1" ht="21.5">
      <c r="A17" s="8"/>
      <c r="B17" s="92" t="s">
        <v>55</v>
      </c>
      <c r="C17" s="171">
        <v>1176</v>
      </c>
      <c r="D17" s="97"/>
      <c r="E17" s="94"/>
      <c r="F17" s="97"/>
      <c r="G17" s="171">
        <f t="shared" ref="G17:G22" si="3">C17+E17</f>
        <v>1176</v>
      </c>
      <c r="H17" s="97"/>
      <c r="I17" s="176">
        <v>-122</v>
      </c>
      <c r="J17" s="176">
        <v>-269</v>
      </c>
      <c r="K17" s="176">
        <v>20</v>
      </c>
      <c r="L17" s="176">
        <v>0</v>
      </c>
      <c r="M17" s="176">
        <v>-20</v>
      </c>
      <c r="N17" s="176">
        <v>0</v>
      </c>
      <c r="O17" s="176">
        <v>0</v>
      </c>
      <c r="P17" s="97"/>
      <c r="Q17" s="183">
        <f>SUM(G17:O17)-1</f>
        <v>784</v>
      </c>
      <c r="S17" s="24">
        <v>0</v>
      </c>
    </row>
    <row r="18" spans="1:19" s="24" customFormat="1" ht="21.5">
      <c r="A18" s="8"/>
      <c r="B18" s="92" t="s">
        <v>56</v>
      </c>
      <c r="C18" s="171">
        <v>227</v>
      </c>
      <c r="D18" s="97"/>
      <c r="E18" s="94"/>
      <c r="F18" s="97"/>
      <c r="G18" s="171">
        <f t="shared" si="3"/>
        <v>227</v>
      </c>
      <c r="H18" s="97"/>
      <c r="I18" s="176">
        <v>0</v>
      </c>
      <c r="J18" s="176">
        <v>-68</v>
      </c>
      <c r="K18" s="176">
        <v>0</v>
      </c>
      <c r="L18" s="176">
        <v>18</v>
      </c>
      <c r="M18" s="176">
        <v>0</v>
      </c>
      <c r="N18" s="176">
        <v>0</v>
      </c>
      <c r="O18" s="176">
        <v>0</v>
      </c>
      <c r="P18" s="97"/>
      <c r="Q18" s="183">
        <f>SUM(G18:O18)-1</f>
        <v>176</v>
      </c>
      <c r="S18" s="24">
        <v>0</v>
      </c>
    </row>
    <row r="19" spans="1:19" s="24" customFormat="1" ht="21.5">
      <c r="A19" s="8"/>
      <c r="B19" s="92" t="s">
        <v>57</v>
      </c>
      <c r="C19" s="171">
        <v>586</v>
      </c>
      <c r="D19" s="97"/>
      <c r="E19" s="94"/>
      <c r="F19" s="97"/>
      <c r="G19" s="171">
        <f t="shared" si="3"/>
        <v>586</v>
      </c>
      <c r="H19" s="97"/>
      <c r="I19" s="176">
        <v>0</v>
      </c>
      <c r="J19" s="176">
        <v>-223</v>
      </c>
      <c r="K19" s="176">
        <v>0</v>
      </c>
      <c r="L19" s="176">
        <v>0</v>
      </c>
      <c r="M19" s="176">
        <v>0</v>
      </c>
      <c r="N19" s="176">
        <v>0</v>
      </c>
      <c r="O19" s="176">
        <v>-7</v>
      </c>
      <c r="P19" s="97"/>
      <c r="Q19" s="183">
        <f>SUM(G19:O19)+1</f>
        <v>357</v>
      </c>
      <c r="S19" s="24">
        <v>0</v>
      </c>
    </row>
    <row r="20" spans="1:19" s="24" customFormat="1" ht="21.5">
      <c r="A20" s="8"/>
      <c r="B20" s="92" t="s">
        <v>58</v>
      </c>
      <c r="C20" s="171">
        <v>1149</v>
      </c>
      <c r="D20" s="97"/>
      <c r="E20" s="94"/>
      <c r="F20" s="97"/>
      <c r="G20" s="171">
        <f t="shared" si="3"/>
        <v>1149</v>
      </c>
      <c r="H20" s="97"/>
      <c r="I20" s="176">
        <v>31</v>
      </c>
      <c r="J20" s="176">
        <v>-7</v>
      </c>
      <c r="K20" s="176">
        <v>-1</v>
      </c>
      <c r="L20" s="176">
        <v>0</v>
      </c>
      <c r="M20" s="176">
        <v>0</v>
      </c>
      <c r="N20" s="176">
        <v>0</v>
      </c>
      <c r="O20" s="176">
        <v>0</v>
      </c>
      <c r="P20" s="97"/>
      <c r="Q20" s="183">
        <f>SUM(G20:O20)+1</f>
        <v>1173</v>
      </c>
      <c r="S20" s="24">
        <v>0</v>
      </c>
    </row>
    <row r="21" spans="1:19" s="24" customFormat="1" ht="21.5">
      <c r="A21" s="8"/>
      <c r="B21" s="92" t="s">
        <v>59</v>
      </c>
      <c r="C21" s="171">
        <v>56</v>
      </c>
      <c r="D21" s="97"/>
      <c r="E21" s="94"/>
      <c r="F21" s="97"/>
      <c r="G21" s="171">
        <f t="shared" si="3"/>
        <v>56</v>
      </c>
      <c r="H21" s="97"/>
      <c r="I21" s="176">
        <v>2</v>
      </c>
      <c r="J21" s="176">
        <v>-5</v>
      </c>
      <c r="K21" s="176">
        <v>1</v>
      </c>
      <c r="L21" s="176">
        <v>0</v>
      </c>
      <c r="M21" s="176">
        <v>-1</v>
      </c>
      <c r="N21" s="176">
        <v>0</v>
      </c>
      <c r="O21" s="176">
        <v>0</v>
      </c>
      <c r="P21" s="97"/>
      <c r="Q21" s="183">
        <f>SUM(G21:O21)+1</f>
        <v>54</v>
      </c>
      <c r="S21" s="24">
        <v>0</v>
      </c>
    </row>
    <row r="22" spans="1:19" s="24" customFormat="1" ht="21.5">
      <c r="A22" s="8"/>
      <c r="B22" s="96" t="s">
        <v>60</v>
      </c>
      <c r="C22" s="173">
        <v>160</v>
      </c>
      <c r="D22" s="97"/>
      <c r="E22" s="94"/>
      <c r="F22" s="97"/>
      <c r="G22" s="171">
        <f t="shared" si="3"/>
        <v>160</v>
      </c>
      <c r="H22" s="97"/>
      <c r="I22" s="176">
        <v>-81</v>
      </c>
      <c r="J22" s="176">
        <v>7</v>
      </c>
      <c r="K22" s="176">
        <v>-6</v>
      </c>
      <c r="L22" s="176">
        <v>0</v>
      </c>
      <c r="M22" s="176">
        <v>0</v>
      </c>
      <c r="N22" s="176">
        <v>0</v>
      </c>
      <c r="O22" s="176">
        <v>-4</v>
      </c>
      <c r="P22" s="97"/>
      <c r="Q22" s="187">
        <f t="shared" ref="Q22" si="4">SUM(G22:O22)</f>
        <v>76</v>
      </c>
      <c r="S22" s="24">
        <v>0</v>
      </c>
    </row>
    <row r="23" spans="1:19" s="24" customFormat="1" ht="21.5">
      <c r="A23" s="8"/>
      <c r="B23" s="87" t="s">
        <v>21</v>
      </c>
      <c r="C23" s="174">
        <f>SUM(C14:C22)-1</f>
        <v>9633</v>
      </c>
      <c r="D23" s="84"/>
      <c r="E23" s="178">
        <f>SUM(E16:E22)</f>
        <v>0</v>
      </c>
      <c r="F23" s="84"/>
      <c r="G23" s="174">
        <f>SUM(G14:G22)-1</f>
        <v>9633</v>
      </c>
      <c r="H23" s="84"/>
      <c r="I23" s="182">
        <f>SUM(I14:I22)</f>
        <v>97</v>
      </c>
      <c r="J23" s="182">
        <f>SUM(J14:J22)+1</f>
        <v>-570</v>
      </c>
      <c r="K23" s="182">
        <f t="shared" ref="K23:O23" si="5">SUM(K14:K22)</f>
        <v>-50</v>
      </c>
      <c r="L23" s="182">
        <f t="shared" si="5"/>
        <v>23</v>
      </c>
      <c r="M23" s="182">
        <f t="shared" si="5"/>
        <v>-21</v>
      </c>
      <c r="N23" s="182">
        <f t="shared" si="5"/>
        <v>0</v>
      </c>
      <c r="O23" s="182">
        <f t="shared" si="5"/>
        <v>-2</v>
      </c>
      <c r="P23" s="84"/>
      <c r="Q23" s="188">
        <f>SUM(Q14:Q22)+1</f>
        <v>9112</v>
      </c>
      <c r="S23" s="24">
        <v>0</v>
      </c>
    </row>
    <row r="24" spans="1:19" s="24" customFormat="1" ht="21.5">
      <c r="A24" s="8"/>
      <c r="B24" s="99"/>
      <c r="C24" s="93"/>
      <c r="D24" s="97"/>
      <c r="E24" s="94"/>
      <c r="F24" s="97"/>
      <c r="G24" s="93"/>
      <c r="H24" s="97"/>
      <c r="I24" s="94"/>
      <c r="J24" s="94"/>
      <c r="K24" s="94"/>
      <c r="L24" s="94"/>
      <c r="M24" s="94"/>
      <c r="N24" s="94"/>
      <c r="O24" s="94"/>
      <c r="P24" s="97"/>
      <c r="Q24" s="95"/>
      <c r="S24" s="24">
        <v>0</v>
      </c>
    </row>
    <row r="25" spans="1:19" s="24" customFormat="1" ht="21.5">
      <c r="A25" s="8"/>
      <c r="B25" s="99" t="s">
        <v>77</v>
      </c>
      <c r="C25" s="93"/>
      <c r="D25" s="97"/>
      <c r="E25" s="94"/>
      <c r="F25" s="97"/>
      <c r="G25" s="93"/>
      <c r="H25" s="97"/>
      <c r="I25" s="94"/>
      <c r="J25" s="94"/>
      <c r="K25" s="94"/>
      <c r="L25" s="94"/>
      <c r="M25" s="94"/>
      <c r="N25" s="94"/>
      <c r="O25" s="94"/>
      <c r="P25" s="97"/>
      <c r="Q25" s="95"/>
      <c r="S25" s="24">
        <v>0</v>
      </c>
    </row>
    <row r="26" spans="1:19" s="24" customFormat="1" ht="21.5">
      <c r="A26" s="8"/>
      <c r="B26" s="87" t="s">
        <v>22</v>
      </c>
      <c r="C26" s="88"/>
      <c r="D26" s="84"/>
      <c r="E26" s="89"/>
      <c r="F26" s="84"/>
      <c r="G26" s="88"/>
      <c r="H26" s="84"/>
      <c r="I26" s="98"/>
      <c r="J26" s="98"/>
      <c r="K26" s="98"/>
      <c r="L26" s="98"/>
      <c r="M26" s="98"/>
      <c r="N26" s="98"/>
      <c r="O26" s="98"/>
      <c r="P26" s="84"/>
      <c r="Q26" s="91"/>
      <c r="S26" s="24">
        <v>0</v>
      </c>
    </row>
    <row r="27" spans="1:19" s="24" customFormat="1" ht="21.5">
      <c r="A27" s="8"/>
      <c r="B27" s="92" t="s">
        <v>61</v>
      </c>
      <c r="C27" s="171">
        <v>1599</v>
      </c>
      <c r="D27" s="97"/>
      <c r="E27" s="176">
        <v>-1368</v>
      </c>
      <c r="F27" s="97"/>
      <c r="G27" s="171">
        <f>SUM(C27:E27)+1</f>
        <v>232</v>
      </c>
      <c r="H27" s="97"/>
      <c r="I27" s="176">
        <v>0</v>
      </c>
      <c r="J27" s="176">
        <v>0</v>
      </c>
      <c r="K27" s="176">
        <v>0</v>
      </c>
      <c r="L27" s="176">
        <v>0</v>
      </c>
      <c r="M27" s="176">
        <v>0</v>
      </c>
      <c r="N27" s="176">
        <v>0</v>
      </c>
      <c r="O27" s="176">
        <v>0</v>
      </c>
      <c r="P27" s="97"/>
      <c r="Q27" s="183">
        <f>SUM(G27:O27)</f>
        <v>232</v>
      </c>
      <c r="S27" s="24">
        <v>0</v>
      </c>
    </row>
    <row r="28" spans="1:19" s="24" customFormat="1" ht="21.5">
      <c r="A28" s="8"/>
      <c r="B28" s="96" t="s">
        <v>62</v>
      </c>
      <c r="C28" s="171">
        <v>206</v>
      </c>
      <c r="D28" s="97"/>
      <c r="E28" s="176">
        <v>0</v>
      </c>
      <c r="F28" s="97"/>
      <c r="G28" s="171">
        <f t="shared" ref="G28:G32" si="6">SUM(C28:E28)</f>
        <v>206</v>
      </c>
      <c r="H28" s="97"/>
      <c r="I28" s="176">
        <v>0</v>
      </c>
      <c r="J28" s="176">
        <v>0</v>
      </c>
      <c r="K28" s="176">
        <v>0</v>
      </c>
      <c r="L28" s="176">
        <v>0</v>
      </c>
      <c r="M28" s="176">
        <v>0</v>
      </c>
      <c r="N28" s="176">
        <v>0</v>
      </c>
      <c r="O28" s="176">
        <v>6</v>
      </c>
      <c r="P28" s="97"/>
      <c r="Q28" s="183">
        <f t="shared" ref="Q28:Q32" si="7">SUM(G28:O28)</f>
        <v>212</v>
      </c>
      <c r="S28" s="24">
        <v>0</v>
      </c>
    </row>
    <row r="29" spans="1:19" s="24" customFormat="1" ht="21.5">
      <c r="A29" s="8"/>
      <c r="B29" s="92" t="s">
        <v>63</v>
      </c>
      <c r="C29" s="171">
        <v>525</v>
      </c>
      <c r="D29" s="97"/>
      <c r="E29" s="176">
        <v>0</v>
      </c>
      <c r="F29" s="97"/>
      <c r="G29" s="171">
        <f t="shared" si="6"/>
        <v>525</v>
      </c>
      <c r="H29" s="97"/>
      <c r="I29" s="176">
        <v>15</v>
      </c>
      <c r="J29" s="176">
        <v>0</v>
      </c>
      <c r="K29" s="176">
        <v>-1</v>
      </c>
      <c r="L29" s="176">
        <v>0</v>
      </c>
      <c r="M29" s="176">
        <v>0</v>
      </c>
      <c r="N29" s="176">
        <v>0</v>
      </c>
      <c r="O29" s="176">
        <v>0</v>
      </c>
      <c r="P29" s="97"/>
      <c r="Q29" s="183">
        <f t="shared" si="7"/>
        <v>539</v>
      </c>
      <c r="S29" s="24">
        <v>0</v>
      </c>
    </row>
    <row r="30" spans="1:19" s="24" customFormat="1" ht="21.5">
      <c r="A30" s="8"/>
      <c r="B30" s="96" t="s">
        <v>64</v>
      </c>
      <c r="C30" s="171">
        <v>0</v>
      </c>
      <c r="D30" s="97"/>
      <c r="E30" s="176">
        <v>584</v>
      </c>
      <c r="F30" s="97"/>
      <c r="G30" s="171">
        <f t="shared" si="6"/>
        <v>584</v>
      </c>
      <c r="H30" s="97"/>
      <c r="I30" s="176">
        <v>0</v>
      </c>
      <c r="J30" s="176">
        <v>0</v>
      </c>
      <c r="K30" s="176">
        <v>0</v>
      </c>
      <c r="L30" s="176">
        <v>0</v>
      </c>
      <c r="M30" s="176">
        <v>0</v>
      </c>
      <c r="N30" s="176">
        <v>0</v>
      </c>
      <c r="O30" s="176">
        <v>0</v>
      </c>
      <c r="P30" s="97"/>
      <c r="Q30" s="183">
        <f t="shared" si="7"/>
        <v>584</v>
      </c>
      <c r="S30" s="24">
        <v>0</v>
      </c>
    </row>
    <row r="31" spans="1:19" s="24" customFormat="1" ht="21.5">
      <c r="A31" s="8"/>
      <c r="B31" s="92" t="s">
        <v>65</v>
      </c>
      <c r="C31" s="171">
        <v>1132</v>
      </c>
      <c r="D31" s="97"/>
      <c r="E31" s="176">
        <v>0</v>
      </c>
      <c r="F31" s="97"/>
      <c r="G31" s="171">
        <f t="shared" si="6"/>
        <v>1132</v>
      </c>
      <c r="H31" s="97"/>
      <c r="I31" s="176">
        <v>37</v>
      </c>
      <c r="J31" s="176">
        <v>0</v>
      </c>
      <c r="K31" s="176">
        <v>-15</v>
      </c>
      <c r="L31" s="176">
        <v>0</v>
      </c>
      <c r="M31" s="176">
        <v>0</v>
      </c>
      <c r="N31" s="176">
        <v>0</v>
      </c>
      <c r="O31" s="176">
        <v>0</v>
      </c>
      <c r="P31" s="97"/>
      <c r="Q31" s="183">
        <f t="shared" si="7"/>
        <v>1154</v>
      </c>
      <c r="S31" s="24">
        <v>0</v>
      </c>
    </row>
    <row r="32" spans="1:19" s="24" customFormat="1" ht="21.5">
      <c r="A32" s="8"/>
      <c r="B32" s="96" t="s">
        <v>66</v>
      </c>
      <c r="C32" s="171">
        <v>102</v>
      </c>
      <c r="D32" s="97"/>
      <c r="E32" s="176">
        <v>785</v>
      </c>
      <c r="F32" s="97"/>
      <c r="G32" s="171">
        <f t="shared" si="6"/>
        <v>887</v>
      </c>
      <c r="H32" s="97"/>
      <c r="I32" s="176">
        <v>4</v>
      </c>
      <c r="J32" s="176">
        <v>-29</v>
      </c>
      <c r="K32" s="176">
        <v>21</v>
      </c>
      <c r="L32" s="176">
        <v>0</v>
      </c>
      <c r="M32" s="176">
        <v>0</v>
      </c>
      <c r="N32" s="176">
        <v>0</v>
      </c>
      <c r="O32" s="176">
        <v>4</v>
      </c>
      <c r="P32" s="97"/>
      <c r="Q32" s="183">
        <f t="shared" si="7"/>
        <v>887</v>
      </c>
      <c r="S32" s="24">
        <v>0</v>
      </c>
    </row>
    <row r="33" spans="1:20" s="24" customFormat="1" ht="21.5">
      <c r="A33" s="8"/>
      <c r="B33" s="87" t="s">
        <v>23</v>
      </c>
      <c r="C33" s="174">
        <f>SUM(C27:C32)-1</f>
        <v>3563</v>
      </c>
      <c r="D33" s="84"/>
      <c r="E33" s="178">
        <f>SUM(E27:E32)-1</f>
        <v>0</v>
      </c>
      <c r="F33" s="84"/>
      <c r="G33" s="174">
        <f>SUM(G27:G32)-3</f>
        <v>3563</v>
      </c>
      <c r="H33" s="84"/>
      <c r="I33" s="182">
        <f>SUM(I27:I32)</f>
        <v>56</v>
      </c>
      <c r="J33" s="182">
        <f t="shared" ref="J33:O33" si="8">SUM(J27:J32)</f>
        <v>-29</v>
      </c>
      <c r="K33" s="182">
        <f t="shared" si="8"/>
        <v>5</v>
      </c>
      <c r="L33" s="182">
        <f t="shared" si="8"/>
        <v>0</v>
      </c>
      <c r="M33" s="182">
        <f t="shared" si="8"/>
        <v>0</v>
      </c>
      <c r="N33" s="182">
        <f t="shared" si="8"/>
        <v>0</v>
      </c>
      <c r="O33" s="182">
        <f t="shared" si="8"/>
        <v>10</v>
      </c>
      <c r="P33" s="84"/>
      <c r="Q33" s="188">
        <f>SUM(Q27:Q32)</f>
        <v>3608</v>
      </c>
      <c r="S33" s="24">
        <v>0</v>
      </c>
    </row>
    <row r="34" spans="1:20" s="24" customFormat="1" ht="21.5">
      <c r="A34" s="8"/>
      <c r="B34" s="87" t="s">
        <v>24</v>
      </c>
      <c r="C34" s="88"/>
      <c r="D34" s="84"/>
      <c r="E34" s="98"/>
      <c r="F34" s="84"/>
      <c r="G34" s="88"/>
      <c r="H34" s="84"/>
      <c r="I34" s="90"/>
      <c r="J34" s="90"/>
      <c r="K34" s="90"/>
      <c r="L34" s="90"/>
      <c r="M34" s="90"/>
      <c r="N34" s="90"/>
      <c r="O34" s="90"/>
      <c r="P34" s="84"/>
      <c r="Q34" s="91"/>
      <c r="S34" s="24">
        <v>0</v>
      </c>
    </row>
    <row r="35" spans="1:20" s="24" customFormat="1" ht="21.5">
      <c r="A35" s="8"/>
      <c r="B35" s="96" t="s">
        <v>67</v>
      </c>
      <c r="C35" s="171">
        <v>633</v>
      </c>
      <c r="D35" s="97"/>
      <c r="E35" s="176"/>
      <c r="F35" s="97"/>
      <c r="G35" s="171">
        <f>SUM(C35:E35)</f>
        <v>633</v>
      </c>
      <c r="H35" s="97"/>
      <c r="I35" s="176">
        <v>0</v>
      </c>
      <c r="J35" s="176">
        <v>22</v>
      </c>
      <c r="K35" s="176">
        <v>0</v>
      </c>
      <c r="L35" s="176">
        <v>0</v>
      </c>
      <c r="M35" s="176">
        <v>0</v>
      </c>
      <c r="N35" s="176">
        <v>0</v>
      </c>
      <c r="O35" s="176">
        <v>-22</v>
      </c>
      <c r="P35" s="176"/>
      <c r="Q35" s="183">
        <f>SUM(G35:O35)</f>
        <v>633</v>
      </c>
      <c r="S35" s="24">
        <v>0</v>
      </c>
    </row>
    <row r="36" spans="1:20" s="24" customFormat="1" ht="21.5">
      <c r="A36" s="8"/>
      <c r="B36" s="92" t="s">
        <v>68</v>
      </c>
      <c r="C36" s="171">
        <v>220</v>
      </c>
      <c r="D36" s="97"/>
      <c r="E36" s="94"/>
      <c r="F36" s="97"/>
      <c r="G36" s="171">
        <f t="shared" ref="G36:G38" si="9">SUM(C36:E36)</f>
        <v>220</v>
      </c>
      <c r="H36" s="97"/>
      <c r="I36" s="176">
        <v>0</v>
      </c>
      <c r="J36" s="176">
        <v>-220</v>
      </c>
      <c r="K36" s="176">
        <v>0</v>
      </c>
      <c r="L36" s="176">
        <v>0</v>
      </c>
      <c r="M36" s="176">
        <v>0</v>
      </c>
      <c r="N36" s="176">
        <v>0</v>
      </c>
      <c r="O36" s="176">
        <v>0</v>
      </c>
      <c r="P36" s="176"/>
      <c r="Q36" s="183">
        <f t="shared" ref="Q36:Q38" si="10">SUM(G36:O36)</f>
        <v>0</v>
      </c>
    </row>
    <row r="37" spans="1:20" s="24" customFormat="1" ht="21.5">
      <c r="A37" s="8"/>
      <c r="B37" s="92" t="s">
        <v>69</v>
      </c>
      <c r="C37" s="171">
        <v>5031</v>
      </c>
      <c r="D37" s="97"/>
      <c r="E37" s="94"/>
      <c r="F37" s="97"/>
      <c r="G37" s="171">
        <f t="shared" si="9"/>
        <v>5031</v>
      </c>
      <c r="H37" s="97"/>
      <c r="I37" s="176">
        <v>-5</v>
      </c>
      <c r="J37" s="176">
        <v>0</v>
      </c>
      <c r="K37" s="176">
        <v>-38</v>
      </c>
      <c r="L37" s="176">
        <v>0</v>
      </c>
      <c r="M37" s="176">
        <v>0</v>
      </c>
      <c r="N37" s="176">
        <v>0</v>
      </c>
      <c r="O37" s="176">
        <v>0</v>
      </c>
      <c r="P37" s="176"/>
      <c r="Q37" s="183">
        <f>SUM(G37:O37)+1</f>
        <v>4989</v>
      </c>
      <c r="S37" s="24">
        <v>0</v>
      </c>
    </row>
    <row r="38" spans="1:20" s="24" customFormat="1" ht="21.5">
      <c r="A38" s="8"/>
      <c r="B38" s="92" t="s">
        <v>70</v>
      </c>
      <c r="C38" s="173">
        <v>43</v>
      </c>
      <c r="D38" s="97"/>
      <c r="E38" s="94"/>
      <c r="F38" s="97"/>
      <c r="G38" s="173">
        <f t="shared" si="9"/>
        <v>43</v>
      </c>
      <c r="H38" s="97"/>
      <c r="I38" s="177">
        <v>0</v>
      </c>
      <c r="J38" s="177">
        <v>50</v>
      </c>
      <c r="K38" s="177">
        <v>0</v>
      </c>
      <c r="L38" s="177">
        <v>0</v>
      </c>
      <c r="M38" s="177">
        <v>1</v>
      </c>
      <c r="N38" s="177">
        <v>1</v>
      </c>
      <c r="O38" s="177">
        <v>-4</v>
      </c>
      <c r="P38" s="176"/>
      <c r="Q38" s="183">
        <f t="shared" si="10"/>
        <v>91</v>
      </c>
      <c r="S38" s="24">
        <v>0</v>
      </c>
    </row>
    <row r="39" spans="1:20" s="24" customFormat="1" ht="21.5">
      <c r="A39" s="8"/>
      <c r="B39" s="100" t="s">
        <v>25</v>
      </c>
      <c r="C39" s="175">
        <f>SUM(C33:C38)</f>
        <v>9490</v>
      </c>
      <c r="D39" s="84"/>
      <c r="E39" s="179">
        <f>SUM(E35:E38)</f>
        <v>0</v>
      </c>
      <c r="F39" s="84"/>
      <c r="G39" s="175">
        <f>SUM(G33:G38)</f>
        <v>9490</v>
      </c>
      <c r="H39" s="84"/>
      <c r="I39" s="184">
        <f>SUM(I33:I38)+1</f>
        <v>52</v>
      </c>
      <c r="J39" s="184">
        <f>SUM(J33:J38)</f>
        <v>-177</v>
      </c>
      <c r="K39" s="184">
        <f t="shared" ref="K39:O39" si="11">SUM(K33:K38)</f>
        <v>-33</v>
      </c>
      <c r="L39" s="184">
        <f t="shared" si="11"/>
        <v>0</v>
      </c>
      <c r="M39" s="184">
        <f t="shared" si="11"/>
        <v>1</v>
      </c>
      <c r="N39" s="184">
        <f t="shared" si="11"/>
        <v>1</v>
      </c>
      <c r="O39" s="184">
        <f t="shared" si="11"/>
        <v>-16</v>
      </c>
      <c r="P39" s="84"/>
      <c r="Q39" s="188">
        <f>SUM(Q33:Q38)</f>
        <v>9321</v>
      </c>
      <c r="S39" s="24">
        <v>0</v>
      </c>
    </row>
    <row r="40" spans="1:20" s="33" customFormat="1" ht="21.5">
      <c r="A40" s="8"/>
      <c r="B40" s="32"/>
      <c r="C40" s="32"/>
      <c r="D40" s="29"/>
      <c r="E40" s="181"/>
      <c r="F40" s="29"/>
      <c r="G40" s="32"/>
      <c r="H40" s="29"/>
      <c r="I40" s="32"/>
      <c r="J40" s="32"/>
      <c r="K40" s="32"/>
      <c r="L40" s="32"/>
      <c r="M40" s="32"/>
      <c r="N40" s="32"/>
      <c r="O40" s="32"/>
      <c r="P40" s="29"/>
      <c r="Q40" s="32"/>
      <c r="T40" s="24"/>
    </row>
    <row r="41" spans="1:20" s="24" customFormat="1" ht="21.5">
      <c r="A41" s="8"/>
      <c r="B41" s="87" t="s">
        <v>26</v>
      </c>
      <c r="C41" s="88"/>
      <c r="D41" s="84"/>
      <c r="E41" s="180"/>
      <c r="F41" s="84"/>
      <c r="G41" s="88"/>
      <c r="H41" s="84"/>
      <c r="I41" s="90"/>
      <c r="J41" s="90"/>
      <c r="K41" s="90"/>
      <c r="L41" s="90"/>
      <c r="M41" s="90"/>
      <c r="N41" s="90"/>
      <c r="O41" s="90"/>
      <c r="P41" s="84"/>
      <c r="Q41" s="91"/>
      <c r="S41" s="24">
        <v>0</v>
      </c>
    </row>
    <row r="42" spans="1:20" s="24" customFormat="1" ht="43">
      <c r="A42" s="8"/>
      <c r="B42" s="101" t="s">
        <v>71</v>
      </c>
      <c r="C42" s="171">
        <v>13</v>
      </c>
      <c r="D42" s="97"/>
      <c r="E42" s="176"/>
      <c r="F42" s="97"/>
      <c r="G42" s="171">
        <f>SUM(C42:E42)</f>
        <v>13</v>
      </c>
      <c r="H42" s="97"/>
      <c r="I42" s="179">
        <v>0</v>
      </c>
      <c r="J42" s="179">
        <v>0</v>
      </c>
      <c r="K42" s="179">
        <v>0</v>
      </c>
      <c r="L42" s="179">
        <v>0</v>
      </c>
      <c r="M42" s="179">
        <v>0</v>
      </c>
      <c r="N42" s="179">
        <v>0</v>
      </c>
      <c r="O42" s="179">
        <v>0</v>
      </c>
      <c r="P42" s="102">
        <v>0</v>
      </c>
      <c r="Q42" s="183">
        <f>SUM(G42:O42)</f>
        <v>13</v>
      </c>
      <c r="S42" s="24">
        <v>0</v>
      </c>
    </row>
    <row r="43" spans="1:20" s="24" customFormat="1" ht="43">
      <c r="A43" s="8"/>
      <c r="B43" s="101" t="s">
        <v>72</v>
      </c>
      <c r="C43" s="171">
        <v>-182</v>
      </c>
      <c r="D43" s="97"/>
      <c r="E43" s="176"/>
      <c r="F43" s="97"/>
      <c r="G43" s="171">
        <f t="shared" ref="G43:G46" si="12">SUM(C43:E43)</f>
        <v>-182</v>
      </c>
      <c r="H43" s="97"/>
      <c r="I43" s="185">
        <v>0</v>
      </c>
      <c r="J43" s="185">
        <v>0</v>
      </c>
      <c r="K43" s="185">
        <v>0</v>
      </c>
      <c r="L43" s="185">
        <v>0</v>
      </c>
      <c r="M43" s="185">
        <v>0</v>
      </c>
      <c r="N43" s="185">
        <v>0</v>
      </c>
      <c r="O43" s="185">
        <v>0</v>
      </c>
      <c r="P43" s="102">
        <v>0</v>
      </c>
      <c r="Q43" s="183">
        <f t="shared" ref="Q43:Q46" si="13">SUM(G43:O43)</f>
        <v>-182</v>
      </c>
      <c r="S43" s="24">
        <v>0</v>
      </c>
    </row>
    <row r="44" spans="1:20" s="24" customFormat="1" ht="21.5">
      <c r="A44" s="8"/>
      <c r="B44" s="92" t="s">
        <v>73</v>
      </c>
      <c r="C44" s="171">
        <v>440</v>
      </c>
      <c r="D44" s="97"/>
      <c r="E44" s="176">
        <v>-24</v>
      </c>
      <c r="F44" s="97"/>
      <c r="G44" s="171">
        <f t="shared" si="12"/>
        <v>416</v>
      </c>
      <c r="H44" s="97"/>
      <c r="I44" s="185">
        <v>0</v>
      </c>
      <c r="J44" s="185">
        <v>76</v>
      </c>
      <c r="K44" s="185">
        <v>0</v>
      </c>
      <c r="L44" s="185">
        <v>0</v>
      </c>
      <c r="M44" s="185">
        <v>0</v>
      </c>
      <c r="N44" s="185">
        <v>0</v>
      </c>
      <c r="O44" s="185">
        <v>2</v>
      </c>
      <c r="P44" s="102">
        <v>0</v>
      </c>
      <c r="Q44" s="183">
        <f>SUM(G44:O44)-1</f>
        <v>493</v>
      </c>
      <c r="S44" s="24">
        <v>0</v>
      </c>
    </row>
    <row r="45" spans="1:20" s="24" customFormat="1" ht="21.5">
      <c r="A45" s="8"/>
      <c r="B45" s="92" t="s">
        <v>74</v>
      </c>
      <c r="C45" s="171">
        <v>128</v>
      </c>
      <c r="D45" s="97"/>
      <c r="E45" s="176">
        <v>24</v>
      </c>
      <c r="F45" s="97"/>
      <c r="G45" s="171">
        <f t="shared" si="12"/>
        <v>152</v>
      </c>
      <c r="H45" s="97"/>
      <c r="I45" s="185">
        <v>56</v>
      </c>
      <c r="J45" s="185">
        <v>-472</v>
      </c>
      <c r="K45" s="185">
        <v>-15</v>
      </c>
      <c r="L45" s="185">
        <v>22</v>
      </c>
      <c r="M45" s="185">
        <v>-23</v>
      </c>
      <c r="N45" s="185">
        <v>-1</v>
      </c>
      <c r="O45" s="185">
        <v>14</v>
      </c>
      <c r="P45" s="102">
        <v>0</v>
      </c>
      <c r="Q45" s="183">
        <f>SUM(G45:O45)-1</f>
        <v>-268</v>
      </c>
      <c r="S45" s="24">
        <v>0</v>
      </c>
    </row>
    <row r="46" spans="1:20" s="24" customFormat="1" ht="21.5">
      <c r="A46" s="8"/>
      <c r="B46" s="92" t="s">
        <v>75</v>
      </c>
      <c r="C46" s="171">
        <v>-306</v>
      </c>
      <c r="D46" s="97"/>
      <c r="E46" s="176"/>
      <c r="F46" s="97"/>
      <c r="G46" s="171">
        <f t="shared" si="12"/>
        <v>-306</v>
      </c>
      <c r="H46" s="97"/>
      <c r="I46" s="177">
        <v>-11</v>
      </c>
      <c r="J46" s="177">
        <v>6</v>
      </c>
      <c r="K46" s="177">
        <v>-2</v>
      </c>
      <c r="L46" s="177">
        <v>1</v>
      </c>
      <c r="M46" s="177">
        <v>1</v>
      </c>
      <c r="N46" s="177">
        <v>0</v>
      </c>
      <c r="O46" s="177">
        <v>-2</v>
      </c>
      <c r="P46" s="102">
        <v>0</v>
      </c>
      <c r="Q46" s="187">
        <f t="shared" si="13"/>
        <v>-313</v>
      </c>
      <c r="S46" s="24">
        <v>0</v>
      </c>
    </row>
    <row r="47" spans="1:20" s="24" customFormat="1" ht="21.5">
      <c r="A47" s="8"/>
      <c r="B47" s="87" t="s">
        <v>299</v>
      </c>
      <c r="C47" s="174">
        <f>SUM(C42:C46)</f>
        <v>93</v>
      </c>
      <c r="D47" s="84"/>
      <c r="E47" s="178">
        <f>SUM(E42:E46)</f>
        <v>0</v>
      </c>
      <c r="F47" s="102"/>
      <c r="G47" s="174">
        <f>SUM(G42:G46)</f>
        <v>93</v>
      </c>
      <c r="H47" s="102"/>
      <c r="I47" s="184">
        <f>SUM(I42:I46)</f>
        <v>45</v>
      </c>
      <c r="J47" s="184">
        <f>SUM(J42:J46)-1</f>
        <v>-391</v>
      </c>
      <c r="K47" s="184">
        <f t="shared" ref="K47:O47" si="14">SUM(K42:K46)</f>
        <v>-17</v>
      </c>
      <c r="L47" s="184">
        <f t="shared" si="14"/>
        <v>23</v>
      </c>
      <c r="M47" s="184">
        <f t="shared" si="14"/>
        <v>-22</v>
      </c>
      <c r="N47" s="184">
        <f t="shared" si="14"/>
        <v>-1</v>
      </c>
      <c r="O47" s="184">
        <f t="shared" si="14"/>
        <v>14</v>
      </c>
      <c r="P47" s="102">
        <v>0</v>
      </c>
      <c r="Q47" s="188">
        <f>SUM(Q42:Q46)</f>
        <v>-257</v>
      </c>
      <c r="S47" s="24">
        <v>0</v>
      </c>
    </row>
    <row r="48" spans="1:20" s="24" customFormat="1" ht="21.5">
      <c r="A48" s="8"/>
      <c r="B48" s="92" t="s">
        <v>76</v>
      </c>
      <c r="C48" s="171">
        <v>50</v>
      </c>
      <c r="D48" s="103"/>
      <c r="E48" s="178">
        <v>0</v>
      </c>
      <c r="F48" s="97"/>
      <c r="G48" s="171">
        <f>SUM(C48:E48)</f>
        <v>50</v>
      </c>
      <c r="H48" s="97"/>
      <c r="I48" s="176">
        <v>0</v>
      </c>
      <c r="J48" s="176">
        <v>-2</v>
      </c>
      <c r="K48" s="176">
        <v>0</v>
      </c>
      <c r="L48" s="176">
        <v>0</v>
      </c>
      <c r="M48" s="176">
        <v>0</v>
      </c>
      <c r="N48" s="176">
        <v>0</v>
      </c>
      <c r="O48" s="176">
        <v>0</v>
      </c>
      <c r="P48" s="102">
        <v>0</v>
      </c>
      <c r="Q48" s="189">
        <f>SUM(G48:O48)</f>
        <v>48</v>
      </c>
    </row>
    <row r="49" spans="1:17" s="24" customFormat="1" ht="21.5">
      <c r="A49" s="8"/>
      <c r="B49" s="87" t="s">
        <v>300</v>
      </c>
      <c r="C49" s="174">
        <f>SUM(C47:C48)</f>
        <v>143</v>
      </c>
      <c r="D49" s="84"/>
      <c r="E49" s="178">
        <v>0</v>
      </c>
      <c r="F49" s="102"/>
      <c r="G49" s="174">
        <f>SUM(G47:G48)</f>
        <v>143</v>
      </c>
      <c r="H49" s="102"/>
      <c r="I49" s="182">
        <f>SUM(I47:I48)</f>
        <v>45</v>
      </c>
      <c r="J49" s="182">
        <f t="shared" ref="J49:O49" si="15">SUM(J47:J48)</f>
        <v>-393</v>
      </c>
      <c r="K49" s="182">
        <f t="shared" si="15"/>
        <v>-17</v>
      </c>
      <c r="L49" s="182">
        <f t="shared" si="15"/>
        <v>23</v>
      </c>
      <c r="M49" s="182">
        <f t="shared" si="15"/>
        <v>-22</v>
      </c>
      <c r="N49" s="182">
        <f t="shared" si="15"/>
        <v>-1</v>
      </c>
      <c r="O49" s="182">
        <f t="shared" si="15"/>
        <v>14</v>
      </c>
      <c r="P49" s="102">
        <v>0</v>
      </c>
      <c r="Q49" s="188">
        <f>SUM(Q47:Q48)</f>
        <v>-209</v>
      </c>
    </row>
    <row r="50" spans="1:17">
      <c r="D50" s="78"/>
      <c r="E50" s="78"/>
      <c r="F50" s="79"/>
      <c r="H50" s="78"/>
      <c r="I50" s="78"/>
      <c r="J50" s="78"/>
      <c r="K50" s="78"/>
      <c r="L50" s="78"/>
      <c r="M50" s="78"/>
      <c r="N50" s="78"/>
      <c r="O50" s="78"/>
      <c r="P50" s="73"/>
    </row>
    <row r="51" spans="1:17">
      <c r="D51" s="78"/>
      <c r="E51" s="78"/>
      <c r="F51" s="78"/>
      <c r="H51" s="78"/>
      <c r="I51" s="78"/>
      <c r="J51" s="78"/>
      <c r="K51" s="78"/>
      <c r="L51" s="78"/>
      <c r="M51" s="78"/>
      <c r="N51" s="78"/>
      <c r="O51" s="78"/>
      <c r="P51" s="73"/>
    </row>
    <row r="52" spans="1:17" ht="20.399999999999999" customHeight="1">
      <c r="B52" s="130" t="s">
        <v>326</v>
      </c>
      <c r="C52" s="130"/>
      <c r="D52" s="130"/>
      <c r="E52" s="130"/>
      <c r="F52" s="130"/>
      <c r="G52" s="130"/>
      <c r="H52" s="130"/>
      <c r="I52" s="130"/>
      <c r="J52" s="80"/>
      <c r="K52" s="80"/>
      <c r="L52" s="80"/>
      <c r="M52" s="80"/>
      <c r="N52" s="80"/>
      <c r="O52" s="80"/>
      <c r="P52" s="80"/>
    </row>
    <row r="53" spans="1:17" ht="20.399999999999999" customHeight="1">
      <c r="B53" s="133" t="s">
        <v>327</v>
      </c>
      <c r="C53" s="221" t="s">
        <v>332</v>
      </c>
      <c r="D53" s="221"/>
      <c r="E53" s="221"/>
      <c r="F53" s="221"/>
      <c r="G53" s="221"/>
      <c r="H53" s="221"/>
      <c r="I53" s="221"/>
    </row>
    <row r="54" spans="1:17" ht="20.399999999999999" customHeight="1">
      <c r="B54" s="133"/>
      <c r="C54" s="214"/>
      <c r="D54" s="214"/>
      <c r="E54" s="214"/>
      <c r="F54" s="214"/>
      <c r="G54" s="214"/>
      <c r="H54" s="214"/>
      <c r="I54" s="214"/>
    </row>
    <row r="55" spans="1:17" ht="20.399999999999999" customHeight="1">
      <c r="B55" s="139"/>
      <c r="C55" s="214"/>
      <c r="D55" s="214"/>
      <c r="E55" s="214"/>
      <c r="F55" s="214"/>
      <c r="G55" s="214"/>
      <c r="H55" s="214"/>
      <c r="I55" s="214"/>
    </row>
    <row r="56" spans="1:17" ht="20.399999999999999" customHeight="1">
      <c r="B56" s="139"/>
      <c r="C56" s="214" t="s">
        <v>333</v>
      </c>
      <c r="D56" s="214"/>
      <c r="E56" s="214"/>
      <c r="F56" s="214"/>
      <c r="G56" s="214"/>
      <c r="H56" s="214"/>
      <c r="I56" s="214"/>
    </row>
    <row r="57" spans="1:17" ht="20.399999999999999" customHeight="1">
      <c r="B57" s="139"/>
      <c r="C57" s="214"/>
      <c r="D57" s="214"/>
      <c r="E57" s="214"/>
      <c r="F57" s="214"/>
      <c r="G57" s="214"/>
      <c r="H57" s="214"/>
      <c r="I57" s="214"/>
    </row>
    <row r="58" spans="1:17" ht="20.399999999999999" customHeight="1">
      <c r="B58" s="165"/>
      <c r="C58" s="215"/>
      <c r="D58" s="215"/>
      <c r="E58" s="215"/>
      <c r="F58" s="215"/>
      <c r="G58" s="215"/>
      <c r="H58" s="215"/>
      <c r="I58" s="215"/>
    </row>
    <row r="59" spans="1:17" ht="20.399999999999999" customHeight="1">
      <c r="B59" s="164" t="s">
        <v>329</v>
      </c>
      <c r="C59" s="219" t="s">
        <v>334</v>
      </c>
      <c r="D59" s="219"/>
      <c r="E59" s="219"/>
      <c r="F59" s="219"/>
      <c r="G59" s="219"/>
      <c r="H59" s="219"/>
      <c r="I59" s="219"/>
    </row>
    <row r="60" spans="1:17" ht="20.399999999999999" customHeight="1">
      <c r="B60" s="133"/>
      <c r="C60" s="214"/>
      <c r="D60" s="214"/>
      <c r="E60" s="214"/>
      <c r="F60" s="214"/>
      <c r="G60" s="214"/>
      <c r="H60" s="214"/>
      <c r="I60" s="214"/>
    </row>
    <row r="61" spans="1:17" ht="20.399999999999999" customHeight="1">
      <c r="B61" s="165"/>
      <c r="C61" s="215"/>
      <c r="D61" s="215"/>
      <c r="E61" s="215"/>
      <c r="F61" s="215"/>
      <c r="G61" s="215"/>
      <c r="H61" s="215"/>
      <c r="I61" s="215"/>
    </row>
    <row r="62" spans="1:17" ht="20.399999999999999" customHeight="1">
      <c r="B62" s="133" t="s">
        <v>328</v>
      </c>
      <c r="C62" s="219" t="s">
        <v>335</v>
      </c>
      <c r="D62" s="219"/>
      <c r="E62" s="219"/>
      <c r="F62" s="219"/>
      <c r="G62" s="219"/>
      <c r="H62" s="219"/>
      <c r="I62" s="219"/>
    </row>
    <row r="63" spans="1:17" ht="20.399999999999999" customHeight="1">
      <c r="B63" s="133"/>
      <c r="C63" s="214"/>
      <c r="D63" s="214"/>
      <c r="E63" s="214"/>
      <c r="F63" s="214"/>
      <c r="G63" s="214"/>
      <c r="H63" s="214"/>
      <c r="I63" s="214"/>
    </row>
    <row r="64" spans="1:17" ht="20.399999999999999" customHeight="1">
      <c r="B64" s="139"/>
      <c r="C64" s="214" t="s">
        <v>336</v>
      </c>
      <c r="D64" s="214"/>
      <c r="E64" s="214"/>
      <c r="F64" s="214"/>
      <c r="G64" s="214"/>
      <c r="H64" s="214"/>
      <c r="I64" s="214"/>
    </row>
    <row r="65" spans="2:9" ht="20.399999999999999" customHeight="1">
      <c r="B65" s="165"/>
      <c r="C65" s="215"/>
      <c r="D65" s="215"/>
      <c r="E65" s="215"/>
      <c r="F65" s="215"/>
      <c r="G65" s="215"/>
      <c r="H65" s="215"/>
      <c r="I65" s="215"/>
    </row>
    <row r="66" spans="2:9" ht="20.399999999999999" customHeight="1">
      <c r="B66" s="166" t="s">
        <v>330</v>
      </c>
      <c r="C66" s="216" t="s">
        <v>337</v>
      </c>
      <c r="D66" s="216"/>
      <c r="E66" s="216"/>
      <c r="F66" s="216"/>
      <c r="G66" s="216"/>
      <c r="H66" s="216"/>
      <c r="I66" s="216"/>
    </row>
    <row r="67" spans="2:9" ht="20.399999999999999" customHeight="1">
      <c r="B67" s="167" t="s">
        <v>331</v>
      </c>
      <c r="C67" s="218" t="s">
        <v>338</v>
      </c>
      <c r="D67" s="218"/>
      <c r="E67" s="218"/>
      <c r="F67" s="218"/>
      <c r="G67" s="218"/>
      <c r="H67" s="218"/>
      <c r="I67" s="218"/>
    </row>
    <row r="68" spans="2:9" ht="20.399999999999999" customHeight="1">
      <c r="B68" s="133"/>
      <c r="C68" s="222"/>
      <c r="D68" s="222"/>
      <c r="E68" s="222"/>
      <c r="F68" s="222"/>
      <c r="G68" s="222"/>
      <c r="H68" s="222"/>
      <c r="I68" s="222"/>
    </row>
    <row r="69" spans="2:9" ht="20.399999999999999" customHeight="1">
      <c r="B69" s="165"/>
      <c r="C69" s="223"/>
      <c r="D69" s="223"/>
      <c r="E69" s="223"/>
      <c r="F69" s="223"/>
      <c r="G69" s="223"/>
      <c r="H69" s="223"/>
      <c r="I69" s="223"/>
    </row>
  </sheetData>
  <mergeCells count="8">
    <mergeCell ref="C64:I65"/>
    <mergeCell ref="C66:I66"/>
    <mergeCell ref="C67:I69"/>
    <mergeCell ref="I4:O4"/>
    <mergeCell ref="C53:I55"/>
    <mergeCell ref="C56:I58"/>
    <mergeCell ref="C59:I61"/>
    <mergeCell ref="C62:I63"/>
  </mergeCells>
  <pageMargins left="0.7" right="0.7" top="0.75" bottom="0.75" header="0.3" footer="0.3"/>
  <pageSetup paperSize="9" scale="1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AA20787C5A34A95A0582868C78D02" ma:contentTypeVersion="13" ma:contentTypeDescription="Create a new document." ma:contentTypeScope="" ma:versionID="232da189311fc904b8289b71adca50ca">
  <xsd:schema xmlns:xsd="http://www.w3.org/2001/XMLSchema" xmlns:xs="http://www.w3.org/2001/XMLSchema" xmlns:p="http://schemas.microsoft.com/office/2006/metadata/properties" xmlns:ns2="458de8d5-ee87-415d-9af5-1222baa4bbd6" xmlns:ns3="defc3f3f-582b-4c54-a8f8-3efd6af2470b" targetNamespace="http://schemas.microsoft.com/office/2006/metadata/properties" ma:root="true" ma:fieldsID="2db90b7fe477dcca86d4ec1aafd8a0df" ns2:_="" ns3:_="">
    <xsd:import namespace="458de8d5-ee87-415d-9af5-1222baa4bbd6"/>
    <xsd:import namespace="defc3f3f-582b-4c54-a8f8-3efd6af247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de8d5-ee87-415d-9af5-1222baa4b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7c56d9-6620-4fa7-a0d4-89fbcd64e5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c3f3f-582b-4c54-a8f8-3efd6af2470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ea954d-1c8a-41e0-875a-8efb3aa8c50a}" ma:internalName="TaxCatchAll" ma:showField="CatchAllData" ma:web="defc3f3f-582b-4c54-a8f8-3efd6af2470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fc3f3f-582b-4c54-a8f8-3efd6af2470b" xsi:nil="true"/>
    <lcf76f155ced4ddcb4097134ff3c332f xmlns="458de8d5-ee87-415d-9af5-1222baa4bbd6">
      <Terms xmlns="http://schemas.microsoft.com/office/infopath/2007/PartnerControls"/>
    </lcf76f155ced4ddcb4097134ff3c332f>
    <SharedWithUsers xmlns="defc3f3f-582b-4c54-a8f8-3efd6af2470b">
      <UserInfo>
        <DisplayName>Candice Berman</DisplayName>
        <AccountId>178</AccountId>
        <AccountType/>
      </UserInfo>
      <UserInfo>
        <DisplayName>Richard Manning</DisplayName>
        <AccountId>34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5CE52C-6F3C-41FF-A040-60147000E7EC}"/>
</file>

<file path=customXml/itemProps2.xml><?xml version="1.0" encoding="utf-8"?>
<ds:datastoreItem xmlns:ds="http://schemas.openxmlformats.org/officeDocument/2006/customXml" ds:itemID="{99249721-FE17-4881-9946-FD3D554946A0}">
  <ds:schemaRefs>
    <ds:schemaRef ds:uri="http://schemas.microsoft.com/office/2006/documentManagement/types"/>
    <ds:schemaRef ds:uri="http://schemas.microsoft.com/sharepoint/v4"/>
    <ds:schemaRef ds:uri="http://purl.org/dc/dcmitype/"/>
    <ds:schemaRef ds:uri="http://schemas.openxmlformats.org/package/2006/metadata/core-properties"/>
    <ds:schemaRef ds:uri="d31d1877-8241-45a4-8f08-58ecbc14d09e"/>
    <ds:schemaRef ds:uri="http://schemas.microsoft.com/office/2006/metadata/properties"/>
    <ds:schemaRef ds:uri="http://purl.org/dc/elements/1.1/"/>
    <ds:schemaRef ds:uri="http://schemas.microsoft.com/office/infopath/2007/PartnerControls"/>
    <ds:schemaRef ds:uri="http://purl.org/dc/terms/"/>
    <ds:schemaRef ds:uri="e9507aa1-e5fe-47fa-84cc-4054644899af"/>
    <ds:schemaRef ds:uri="3f06fe0c-14fb-40bd-996f-fc0c3d2231bd"/>
    <ds:schemaRef ds:uri="http://www.w3.org/XML/1998/namespace"/>
  </ds:schemaRefs>
</ds:datastoreItem>
</file>

<file path=customXml/itemProps3.xml><?xml version="1.0" encoding="utf-8"?>
<ds:datastoreItem xmlns:ds="http://schemas.openxmlformats.org/officeDocument/2006/customXml" ds:itemID="{C0A3BF52-0B87-45BA-BA99-57F4AE3788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Intro</vt:lpstr>
      <vt:lpstr>Disclaimer</vt:lpstr>
      <vt:lpstr>1.  Statement of Operations</vt:lpstr>
      <vt:lpstr>2.  Balance Sheet</vt:lpstr>
      <vt:lpstr>3. Statement of Equity</vt:lpstr>
      <vt:lpstr>4. Statement of Cash Flow</vt:lpstr>
      <vt:lpstr>5. Alternative Perf. Measures</vt:lpstr>
      <vt:lpstr>6. Statement of Oper. Bridge</vt:lpstr>
      <vt:lpstr>7. Balance Sheet Bridge</vt:lpstr>
      <vt:lpstr>8. Management Cashflow</vt:lpstr>
      <vt:lpstr>'6. Statement of Oper. Bridge'!Print_Area</vt:lpstr>
      <vt:lpstr>'8. Management Cashflow'!Print_Area</vt:lpstr>
      <vt:lpstr>Disclaimer!Print_Area</vt:lpstr>
      <vt:lpstr>Intro!Print_Area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Manning</dc:creator>
  <cp:keywords/>
  <dc:description/>
  <cp:lastModifiedBy>Richard Manning</cp:lastModifiedBy>
  <cp:revision/>
  <dcterms:created xsi:type="dcterms:W3CDTF">2024-05-24T08:35:55Z</dcterms:created>
  <dcterms:modified xsi:type="dcterms:W3CDTF">2025-06-27T13:17:52Z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0x010100DD3AA20787C5A34A95A0582868C78D02</vt:lpwstr>
  </property>
  <property fmtid="{D5CDD505-2E9C-101B-9397-08002B2CF9AE}" pid="3" name="MediaServiceImageTags">
    <vt:lpwstr/>
  </property>
  <property fmtid="{D5CDD505-2E9C-101B-9397-08002B2CF9AE}" pid="4" name="MSIP_Label_5ba83127-5f62-4f9b-a26c-016b97eb2ff7_Enabled">
    <vt:lpwstr>true</vt:lpwstr>
  </property>
  <property fmtid="{D5CDD505-2E9C-101B-9397-08002B2CF9AE}" pid="5" name="MSIP_Label_5ba83127-5f62-4f9b-a26c-016b97eb2ff7_SetDate">
    <vt:lpwstr>2024-05-27T08:28:33Z</vt:lpwstr>
  </property>
  <property fmtid="{D5CDD505-2E9C-101B-9397-08002B2CF9AE}" pid="6" name="MSIP_Label_5ba83127-5f62-4f9b-a26c-016b97eb2ff7_Method">
    <vt:lpwstr>Privileged</vt:lpwstr>
  </property>
  <property fmtid="{D5CDD505-2E9C-101B-9397-08002B2CF9AE}" pid="7" name="MSIP_Label_5ba83127-5f62-4f9b-a26c-016b97eb2ff7_Name">
    <vt:lpwstr>RandCoInternalMarked</vt:lpwstr>
  </property>
  <property fmtid="{D5CDD505-2E9C-101B-9397-08002B2CF9AE}" pid="8" name="MSIP_Label_5ba83127-5f62-4f9b-a26c-016b97eb2ff7_SiteId">
    <vt:lpwstr>a3a61790-e8ca-448a-b1be-e046da74a581</vt:lpwstr>
  </property>
  <property fmtid="{D5CDD505-2E9C-101B-9397-08002B2CF9AE}" pid="9" name="MSIP_Label_5ba83127-5f62-4f9b-a26c-016b97eb2ff7_ActionId">
    <vt:lpwstr>5186046e-c430-4ac9-b02b-626e3ba1b6f8</vt:lpwstr>
  </property>
  <property fmtid="{D5CDD505-2E9C-101B-9397-08002B2CF9AE}" pid="10" name="MSIP_Label_5ba83127-5f62-4f9b-a26c-016b97eb2ff7_ContentBits">
    <vt:lpwstr>2</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